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35" windowHeight="8955" activeTab="0"/>
  </bookViews>
  <sheets>
    <sheet name="Black-Scholes Model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<sst xmlns="http://schemas.openxmlformats.org/spreadsheetml/2006/main" count="46" uniqueCount="28">
  <si>
    <t>Black-Scholes Option Pricing Model</t>
  </si>
  <si>
    <t>Inputs:</t>
  </si>
  <si>
    <t>Stock Price (S)</t>
  </si>
  <si>
    <t>Strike Price (X)</t>
  </si>
  <si>
    <t>Time to expiration (T)</t>
  </si>
  <si>
    <t>Risk-free Rate</t>
  </si>
  <si>
    <t>Dividend Yield</t>
  </si>
  <si>
    <t>D1</t>
  </si>
  <si>
    <t>D2</t>
  </si>
  <si>
    <t>Output:</t>
  </si>
  <si>
    <t>N(D1)</t>
  </si>
  <si>
    <t>N(D2)</t>
  </si>
  <si>
    <t>Call Price</t>
  </si>
  <si>
    <t>Put Price</t>
  </si>
  <si>
    <t>yrs</t>
  </si>
  <si>
    <t>Inputs (with dilution effects):</t>
  </si>
  <si>
    <t>Adjusted S (dilution)</t>
  </si>
  <si>
    <t>Black-Scholes Option Pricing Model (with dilution)</t>
  </si>
  <si>
    <t xml:space="preserve">*Note: This spreadsheet requires iterative calculations which may result in circular references. </t>
  </si>
  <si>
    <t xml:space="preserve">To correct this problem, go to "Tools" - "Options" - Calculation and check the "iteration" box. </t>
  </si>
  <si>
    <r>
      <t>Volatility (</t>
    </r>
    <r>
      <rPr>
        <sz val="10"/>
        <rFont val="Symbol"/>
        <family val="1"/>
      </rPr>
      <t>s</t>
    </r>
    <r>
      <rPr>
        <sz val="10"/>
        <rFont val="Arial"/>
        <family val="2"/>
      </rPr>
      <t>)</t>
    </r>
  </si>
  <si>
    <t># of Options (000)</t>
  </si>
  <si>
    <t># Shares Outstanding (000)</t>
  </si>
  <si>
    <t>Value of Call Options (000)</t>
  </si>
  <si>
    <t>After-tax Option Value (000)</t>
  </si>
  <si>
    <t>Option Value based on the Black-Scholes Model:</t>
  </si>
  <si>
    <t>Tax Rate</t>
  </si>
  <si>
    <t>\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</si>
</sst>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&quot;$&quot;#,##0.00"/>
    <numFmt numFmtId="166" formatCode="&quot;$&quot;#,##0.00000"/>
    <numFmt numFmtId="167" formatCode="0.000"/>
    <numFmt numFmtId="168" formatCode="&quot;$&quot;#,##0"/>
    <numFmt numFmtId="169" formatCode="0.000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sz val="10"/>
      <color indexed="26"/>
      <name val="Arial"/>
      <family val="2"/>
    </font>
    <font>
      <b/>
      <sz val="10"/>
      <color indexed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166" fontId="1" fillId="34" borderId="0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168" fontId="1" fillId="34" borderId="13" xfId="0" applyNumberFormat="1" applyFont="1" applyFill="1" applyBorder="1" applyAlignment="1">
      <alignment/>
    </xf>
    <xf numFmtId="0" fontId="1" fillId="34" borderId="14" xfId="0" applyFont="1" applyFill="1" applyBorder="1" applyAlignment="1">
      <alignment/>
    </xf>
    <xf numFmtId="166" fontId="1" fillId="34" borderId="15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5" fillId="35" borderId="10" xfId="0" applyFont="1" applyFill="1" applyBorder="1" applyAlignment="1">
      <alignment horizontal="left"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/>
    </xf>
    <xf numFmtId="168" fontId="1" fillId="34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35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5" fontId="0" fillId="34" borderId="15" xfId="0" applyNumberFormat="1" applyFont="1" applyFill="1" applyBorder="1" applyAlignment="1">
      <alignment/>
    </xf>
    <xf numFmtId="0" fontId="0" fillId="34" borderId="18" xfId="0" applyFont="1" applyFill="1" applyBorder="1" applyAlignment="1">
      <alignment/>
    </xf>
    <xf numFmtId="165" fontId="0" fillId="34" borderId="0" xfId="0" applyNumberFormat="1" applyFont="1" applyFill="1" applyBorder="1" applyAlignment="1">
      <alignment/>
    </xf>
    <xf numFmtId="0" fontId="0" fillId="34" borderId="19" xfId="0" applyFont="1" applyFill="1" applyBorder="1" applyAlignment="1">
      <alignment/>
    </xf>
    <xf numFmtId="10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168" fontId="0" fillId="0" borderId="0" xfId="0" applyNumberFormat="1" applyFont="1" applyAlignment="1">
      <alignment/>
    </xf>
    <xf numFmtId="10" fontId="0" fillId="34" borderId="1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ching\FIN40610_70610%20-%20Security%20Analysis\Materials_Fall%202008\Home%20Depot%20Valuation_2008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 Inputs"/>
      <sheetName val="Debt"/>
      <sheetName val="Operating Lease Adj"/>
      <sheetName val="R&amp;D Adj"/>
      <sheetName val="Options"/>
      <sheetName val="WACC"/>
      <sheetName val="Acquisitions"/>
      <sheetName val="FCFF"/>
      <sheetName val="FCFE"/>
      <sheetName val="Historical Growth"/>
      <sheetName val="Fundamental Growth EBIT"/>
      <sheetName val="Fundamental Growth Net Income"/>
      <sheetName val="FCFF Valuation"/>
      <sheetName val="FCFF 3-stage"/>
      <sheetName val="FCFE Valuation"/>
      <sheetName val="Income Statement"/>
      <sheetName val="Balance Sheet"/>
      <sheetName val="Cash Flows"/>
      <sheetName val="Financial Ratios"/>
      <sheetName val="ProForma Example 2006"/>
      <sheetName val="FCFE Worksheet for Cla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57421875" style="18" customWidth="1"/>
    <col min="2" max="2" width="14.8515625" style="18" customWidth="1"/>
    <col min="3" max="3" width="6.28125" style="18" customWidth="1"/>
    <col min="4" max="4" width="9.140625" style="18" customWidth="1"/>
    <col min="5" max="5" width="23.57421875" style="18" customWidth="1"/>
    <col min="6" max="6" width="16.421875" style="18" customWidth="1"/>
    <col min="7" max="7" width="6.28125" style="18" customWidth="1"/>
    <col min="8" max="8" width="9.140625" style="18" customWidth="1"/>
  </cols>
  <sheetData>
    <row r="1" ht="15" customHeight="1">
      <c r="A1" s="14" t="s">
        <v>25</v>
      </c>
    </row>
    <row r="3" spans="1:8" ht="12.75">
      <c r="A3" s="10" t="s">
        <v>0</v>
      </c>
      <c r="B3" s="11"/>
      <c r="C3" s="12"/>
      <c r="D3" s="19"/>
      <c r="E3" s="17" t="s">
        <v>17</v>
      </c>
      <c r="F3" s="20"/>
      <c r="G3" s="21"/>
      <c r="H3" s="19"/>
    </row>
    <row r="4" spans="1:7" ht="12.75">
      <c r="A4" s="9" t="s">
        <v>1</v>
      </c>
      <c r="B4" s="22"/>
      <c r="C4" s="23"/>
      <c r="E4" s="1" t="s">
        <v>15</v>
      </c>
      <c r="F4" s="24"/>
      <c r="G4" s="25"/>
    </row>
    <row r="5" spans="1:7" ht="12.75">
      <c r="A5" s="26" t="s">
        <v>2</v>
      </c>
      <c r="B5" s="27">
        <v>10</v>
      </c>
      <c r="C5" s="28"/>
      <c r="E5" s="4" t="s">
        <v>2</v>
      </c>
      <c r="F5" s="29">
        <f aca="true" t="shared" si="0" ref="F5:F11">B5</f>
        <v>10</v>
      </c>
      <c r="G5" s="30"/>
    </row>
    <row r="6" spans="1:7" ht="12.75">
      <c r="A6" s="4" t="s">
        <v>3</v>
      </c>
      <c r="B6" s="29">
        <v>10</v>
      </c>
      <c r="C6" s="30"/>
      <c r="E6" s="4" t="s">
        <v>3</v>
      </c>
      <c r="F6" s="29">
        <f t="shared" si="0"/>
        <v>10</v>
      </c>
      <c r="G6" s="30"/>
    </row>
    <row r="7" spans="1:7" ht="12.75">
      <c r="A7" s="4" t="s">
        <v>20</v>
      </c>
      <c r="B7" s="31">
        <v>0.4</v>
      </c>
      <c r="C7" s="30"/>
      <c r="E7" s="4" t="s">
        <v>20</v>
      </c>
      <c r="F7" s="31">
        <f t="shared" si="0"/>
        <v>0.4</v>
      </c>
      <c r="G7" s="30"/>
    </row>
    <row r="8" spans="1:7" ht="12.75">
      <c r="A8" s="4" t="s">
        <v>5</v>
      </c>
      <c r="B8" s="31">
        <v>0.0427</v>
      </c>
      <c r="C8" s="30"/>
      <c r="E8" s="4" t="s">
        <v>5</v>
      </c>
      <c r="F8" s="31">
        <f t="shared" si="0"/>
        <v>0.0427</v>
      </c>
      <c r="G8" s="30"/>
    </row>
    <row r="9" spans="1:7" ht="12.75">
      <c r="A9" s="4" t="s">
        <v>4</v>
      </c>
      <c r="B9" s="32">
        <v>10</v>
      </c>
      <c r="C9" s="30" t="s">
        <v>14</v>
      </c>
      <c r="E9" s="4" t="s">
        <v>4</v>
      </c>
      <c r="F9" s="32">
        <f t="shared" si="0"/>
        <v>10</v>
      </c>
      <c r="G9" s="30" t="s">
        <v>14</v>
      </c>
    </row>
    <row r="10" spans="1:7" ht="12.75">
      <c r="A10" s="4" t="s">
        <v>6</v>
      </c>
      <c r="B10" s="31">
        <v>0</v>
      </c>
      <c r="C10" s="30"/>
      <c r="E10" s="4" t="s">
        <v>6</v>
      </c>
      <c r="F10" s="31">
        <f t="shared" si="0"/>
        <v>0</v>
      </c>
      <c r="G10" s="30"/>
    </row>
    <row r="11" spans="1:7" ht="12.75">
      <c r="A11" s="4" t="s">
        <v>21</v>
      </c>
      <c r="B11" s="33">
        <v>10000</v>
      </c>
      <c r="C11" s="30"/>
      <c r="E11" s="4" t="s">
        <v>21</v>
      </c>
      <c r="F11" s="33">
        <f t="shared" si="0"/>
        <v>10000</v>
      </c>
      <c r="G11" s="30"/>
    </row>
    <row r="12" spans="1:7" ht="12.75">
      <c r="A12" s="4" t="s">
        <v>22</v>
      </c>
      <c r="B12" s="33">
        <v>100000</v>
      </c>
      <c r="C12" s="30"/>
      <c r="E12" s="4" t="s">
        <v>22</v>
      </c>
      <c r="F12" s="33">
        <f>B12</f>
        <v>100000</v>
      </c>
      <c r="G12" s="30"/>
    </row>
    <row r="13" spans="1:7" ht="12.75">
      <c r="A13" s="34" t="s">
        <v>26</v>
      </c>
      <c r="B13" s="41">
        <v>0.4</v>
      </c>
      <c r="C13" s="35"/>
      <c r="E13" s="4" t="s">
        <v>26</v>
      </c>
      <c r="F13" s="31">
        <f>B13</f>
        <v>0.4</v>
      </c>
      <c r="G13" s="30"/>
    </row>
    <row r="14" spans="1:7" ht="12.75">
      <c r="A14" s="13" t="s">
        <v>9</v>
      </c>
      <c r="B14" s="36"/>
      <c r="C14" s="37"/>
      <c r="E14" s="9" t="s">
        <v>27</v>
      </c>
      <c r="F14" s="22"/>
      <c r="G14" s="23"/>
    </row>
    <row r="15" spans="1:7" ht="12.75">
      <c r="A15" s="7"/>
      <c r="B15" s="38"/>
      <c r="C15" s="28"/>
      <c r="E15" s="26" t="s">
        <v>16</v>
      </c>
      <c r="F15" s="27">
        <f>(F5*F12+F20*F11)/(F12+F11)</f>
        <v>9.590380311093837</v>
      </c>
      <c r="G15" s="28"/>
    </row>
    <row r="16" spans="1:7" ht="12.75">
      <c r="A16" s="4" t="s">
        <v>7</v>
      </c>
      <c r="B16" s="39">
        <f>(LN((B5*EXP(-B10*B9))/B6)+((B8+((B7)^2)/2)*B9))/((B7)*SQRT(B9))</f>
        <v>0.9700286722566502</v>
      </c>
      <c r="C16" s="30"/>
      <c r="E16" s="4" t="s">
        <v>7</v>
      </c>
      <c r="F16" s="39">
        <f>(LN((F15*EXP(-F10*F9))/F6)+((F8+((F7)^2)/2)*F9))/((F7)*SQRT(F9))</f>
        <v>0.9369634639390281</v>
      </c>
      <c r="G16" s="30"/>
    </row>
    <row r="17" spans="1:7" ht="12.75">
      <c r="A17" s="4" t="s">
        <v>8</v>
      </c>
      <c r="B17" s="39">
        <f>B16-B7*SQRT(B9)</f>
        <v>-0.29488239181070175</v>
      </c>
      <c r="C17" s="30"/>
      <c r="E17" s="4" t="s">
        <v>8</v>
      </c>
      <c r="F17" s="39">
        <f>F16-F7*SQRT(F9)</f>
        <v>-0.3279476001283239</v>
      </c>
      <c r="G17" s="30"/>
    </row>
    <row r="18" spans="1:7" ht="12.75">
      <c r="A18" s="4" t="s">
        <v>10</v>
      </c>
      <c r="B18" s="39">
        <f>NORMSDIST(B16)</f>
        <v>0.8339838997563152</v>
      </c>
      <c r="C18" s="30"/>
      <c r="E18" s="4" t="s">
        <v>10</v>
      </c>
      <c r="F18" s="39">
        <f>NORMSDIST(F16)</f>
        <v>0.8256113240092082</v>
      </c>
      <c r="G18" s="30"/>
    </row>
    <row r="19" spans="1:7" ht="12.75">
      <c r="A19" s="4" t="s">
        <v>11</v>
      </c>
      <c r="B19" s="39">
        <f>NORMSDIST(B17)</f>
        <v>0.38404186173355714</v>
      </c>
      <c r="C19" s="30"/>
      <c r="E19" s="4" t="s">
        <v>11</v>
      </c>
      <c r="F19" s="39">
        <f>NORMSDIST(F17)</f>
        <v>0.37147564121945464</v>
      </c>
      <c r="G19" s="30"/>
    </row>
    <row r="20" spans="1:7" ht="12.75">
      <c r="A20" s="7" t="s">
        <v>12</v>
      </c>
      <c r="B20" s="8">
        <f>(B5*EXP(-B10*B9))*B18-B6*EXP(-B8*B9)*B19</f>
        <v>5.834105824454223</v>
      </c>
      <c r="C20" s="28"/>
      <c r="E20" s="7" t="s">
        <v>12</v>
      </c>
      <c r="F20" s="8">
        <f>(F15*EXP(-F10*F9))*F18-F6*EXP(-F8*F9)*F19</f>
        <v>5.4941834220322</v>
      </c>
      <c r="G20" s="28"/>
    </row>
    <row r="21" spans="1:7" ht="12.75">
      <c r="A21" s="2" t="s">
        <v>13</v>
      </c>
      <c r="B21" s="3">
        <f>B20-(B5*EXP(-B10*B9))+B6*EXP(-B8*B9)</f>
        <v>2.358741346733227</v>
      </c>
      <c r="C21" s="30"/>
      <c r="E21" s="2" t="s">
        <v>13</v>
      </c>
      <c r="F21" s="3">
        <f>F20-(F15*EXP(-F10*F9))+F6*EXP(-F8*F9)</f>
        <v>2.4284386332173673</v>
      </c>
      <c r="G21" s="30"/>
    </row>
    <row r="22" spans="1:7" ht="12.75">
      <c r="A22" s="2" t="s">
        <v>23</v>
      </c>
      <c r="B22" s="15">
        <f>B11*B20</f>
        <v>58341.05824454223</v>
      </c>
      <c r="C22" s="30"/>
      <c r="E22" s="2" t="s">
        <v>23</v>
      </c>
      <c r="F22" s="15">
        <f>F11*F20</f>
        <v>54941.834220322</v>
      </c>
      <c r="G22" s="30"/>
    </row>
    <row r="23" spans="1:7" ht="12.75">
      <c r="A23" s="5" t="s">
        <v>24</v>
      </c>
      <c r="B23" s="6">
        <f>B22*(1-B13)</f>
        <v>35004.63494672534</v>
      </c>
      <c r="C23" s="35"/>
      <c r="E23" s="5" t="s">
        <v>24</v>
      </c>
      <c r="F23" s="6">
        <f>F22*(1-F13)</f>
        <v>32965.1005321932</v>
      </c>
      <c r="G23" s="35"/>
    </row>
    <row r="25" ht="12.75">
      <c r="F25" s="40"/>
    </row>
    <row r="26" ht="12.75">
      <c r="A26" s="16" t="s">
        <v>18</v>
      </c>
    </row>
    <row r="27" ht="12.75">
      <c r="A27" s="16" t="s">
        <v>19</v>
      </c>
    </row>
  </sheetData>
  <sheetProtection/>
  <mergeCells count="1">
    <mergeCell ref="E3:G3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MCoB, 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MCoB IT</dc:creator>
  <cp:keywords/>
  <dc:description/>
  <cp:lastModifiedBy>scorwin</cp:lastModifiedBy>
  <cp:lastPrinted>2007-10-19T15:14:42Z</cp:lastPrinted>
  <dcterms:created xsi:type="dcterms:W3CDTF">2005-08-03T18:48:53Z</dcterms:created>
  <dcterms:modified xsi:type="dcterms:W3CDTF">2008-11-19T18:05:30Z</dcterms:modified>
  <cp:category/>
  <cp:version/>
  <cp:contentType/>
  <cp:contentStatus/>
</cp:coreProperties>
</file>