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11328" windowHeight="6996" activeTab="0"/>
  </bookViews>
  <sheets>
    <sheet name="Black-Scholes Value of Call" sheetId="1" r:id="rId1"/>
  </sheets>
  <definedNames/>
  <calcPr fullCalcOnLoad="1"/>
</workbook>
</file>

<file path=xl/comments1.xml><?xml version="1.0" encoding="utf-8"?>
<comments xmlns="http://schemas.openxmlformats.org/spreadsheetml/2006/main">
  <authors>
    <author>Richard Smith</author>
  </authors>
  <commentList>
    <comment ref="A4" authorId="0">
      <text>
        <r>
          <rPr>
            <b/>
            <sz val="8"/>
            <rFont val="Tahoma"/>
            <family val="0"/>
          </rPr>
          <t>Enter the assumed stock price at the time of option acquisition.</t>
        </r>
      </text>
    </comment>
    <comment ref="A5" authorId="0">
      <text>
        <r>
          <rPr>
            <b/>
            <sz val="8"/>
            <rFont val="Tahoma"/>
            <family val="0"/>
          </rPr>
          <t xml:space="preserve">Enter the exercise price of the option you wish to value.
</t>
        </r>
      </text>
    </comment>
    <comment ref="A6" authorId="0">
      <text>
        <r>
          <rPr>
            <b/>
            <sz val="8"/>
            <rFont val="Tahoma"/>
            <family val="0"/>
          </rPr>
          <t>Enter the time to option expiration in years or decimal fractions of years.</t>
        </r>
      </text>
    </comment>
    <comment ref="A7" authorId="0">
      <text>
        <r>
          <rPr>
            <b/>
            <sz val="8"/>
            <rFont val="Tahoma"/>
            <family val="0"/>
          </rPr>
          <t xml:space="preserve">Enter the risk-free rate at the time of acquisition for the duration of the option, stated as a compound annual rate.
</t>
        </r>
      </text>
    </comment>
    <comment ref="A8" authorId="0">
      <text>
        <r>
          <rPr>
            <b/>
            <sz val="8"/>
            <rFont val="Tahoma"/>
            <family val="0"/>
          </rPr>
          <t>Enter the standard deviation of returns for the underlying asset, stated as the annualized standard deviation.</t>
        </r>
      </text>
    </comment>
  </commentList>
</comments>
</file>

<file path=xl/sharedStrings.xml><?xml version="1.0" encoding="utf-8"?>
<sst xmlns="http://schemas.openxmlformats.org/spreadsheetml/2006/main" count="17" uniqueCount="17">
  <si>
    <t xml:space="preserve"> </t>
  </si>
  <si>
    <t>Input Data</t>
  </si>
  <si>
    <t>Exercise Price of Option (EX)</t>
  </si>
  <si>
    <t>Output Data</t>
  </si>
  <si>
    <r>
      <t>s</t>
    </r>
    <r>
      <rPr>
        <sz val="10"/>
        <rFont val="Arial"/>
        <family val="0"/>
      </rPr>
      <t>*t^.5</t>
    </r>
  </si>
  <si>
    <t>d1</t>
  </si>
  <si>
    <t>d2</t>
  </si>
  <si>
    <t>Value of Call</t>
  </si>
  <si>
    <t>Value of Put</t>
  </si>
  <si>
    <r>
      <t xml:space="preserve">Delta </t>
    </r>
    <r>
      <rPr>
        <sz val="8"/>
        <rFont val="Arial"/>
        <family val="2"/>
      </rPr>
      <t>N(d1) Normal Cumulative Density Function</t>
    </r>
  </si>
  <si>
    <r>
      <t xml:space="preserve">Bank Loan  </t>
    </r>
    <r>
      <rPr>
        <sz val="8"/>
        <rFont val="Arial"/>
        <family val="2"/>
      </rPr>
      <t>N(d2)*PV(EX)</t>
    </r>
  </si>
  <si>
    <t>Stock Price now (P)</t>
  </si>
  <si>
    <t>Number of periods to Exercise in years (t)</t>
  </si>
  <si>
    <r>
      <t xml:space="preserve">Standard Deviation (annualized </t>
    </r>
    <r>
      <rPr>
        <sz val="10"/>
        <rFont val="Symbol"/>
        <family val="1"/>
      </rPr>
      <t>s)</t>
    </r>
  </si>
  <si>
    <t>Present Value of Exercise Price (PV(EX))</t>
  </si>
  <si>
    <t xml:space="preserve">Template - Black-Scholes Option Value </t>
  </si>
  <si>
    <t>Compounded Risk-Free Interest Rate (rf)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</si>
</sst>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00%"/>
    <numFmt numFmtId="166" formatCode="&quot;$&quot;#,##0.00"/>
    <numFmt numFmtId="167" formatCode="&quot;$&quot;#,##0.000"/>
    <numFmt numFmtId="168" formatCode="0.000"/>
    <numFmt numFmtId="169" formatCode="0.0000"/>
  </numFmts>
  <fonts count="10">
    <font>
      <sz val="10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sz val="10"/>
      <name val="Symbol"/>
      <family val="1"/>
    </font>
    <font>
      <sz val="8"/>
      <name val="Arial"/>
      <family val="2"/>
    </font>
    <font>
      <b/>
      <sz val="10"/>
      <color indexed="12"/>
      <name val="Arial"/>
      <family val="2"/>
    </font>
    <font>
      <b/>
      <sz val="8"/>
      <name val="Tahoma"/>
      <family val="0"/>
    </font>
    <font>
      <sz val="14"/>
      <color indexed="9"/>
      <name val="Arial"/>
      <family val="2"/>
    </font>
    <font>
      <b/>
      <i/>
      <sz val="10"/>
      <color indexed="12"/>
      <name val="Arial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" borderId="1" xfId="0" applyFont="1" applyFill="1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10" fontId="0" fillId="0" borderId="0" xfId="0" applyNumberFormat="1" applyBorder="1" applyAlignment="1">
      <alignment/>
    </xf>
    <xf numFmtId="10" fontId="0" fillId="0" borderId="0" xfId="0" applyNumberFormat="1" applyFill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2" borderId="1" xfId="0" applyFill="1" applyBorder="1" applyAlignment="1">
      <alignment/>
    </xf>
    <xf numFmtId="169" fontId="0" fillId="0" borderId="5" xfId="0" applyNumberFormat="1" applyBorder="1" applyAlignment="1">
      <alignment/>
    </xf>
    <xf numFmtId="0" fontId="3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5" fillId="0" borderId="4" xfId="0" applyFont="1" applyBorder="1" applyAlignment="1">
      <alignment/>
    </xf>
    <xf numFmtId="169" fontId="0" fillId="0" borderId="6" xfId="0" applyNumberFormat="1" applyBorder="1" applyAlignment="1">
      <alignment/>
    </xf>
    <xf numFmtId="0" fontId="1" fillId="2" borderId="7" xfId="0" applyFont="1" applyFill="1" applyBorder="1" applyAlignment="1">
      <alignment/>
    </xf>
    <xf numFmtId="169" fontId="0" fillId="0" borderId="0" xfId="0" applyNumberFormat="1" applyAlignment="1">
      <alignment/>
    </xf>
    <xf numFmtId="0" fontId="0" fillId="3" borderId="5" xfId="0" applyFill="1" applyBorder="1" applyAlignment="1">
      <alignment/>
    </xf>
    <xf numFmtId="10" fontId="0" fillId="3" borderId="5" xfId="0" applyNumberFormat="1" applyFill="1" applyBorder="1" applyAlignment="1">
      <alignment/>
    </xf>
    <xf numFmtId="10" fontId="0" fillId="3" borderId="6" xfId="0" applyNumberFormat="1" applyFill="1" applyBorder="1" applyAlignment="1">
      <alignment/>
    </xf>
    <xf numFmtId="0" fontId="2" fillId="4" borderId="8" xfId="0" applyFont="1" applyFill="1" applyBorder="1" applyAlignment="1">
      <alignment/>
    </xf>
    <xf numFmtId="0" fontId="1" fillId="4" borderId="1" xfId="0" applyFont="1" applyFill="1" applyBorder="1" applyAlignment="1">
      <alignment/>
    </xf>
    <xf numFmtId="0" fontId="1" fillId="4" borderId="9" xfId="0" applyFont="1" applyFill="1" applyBorder="1" applyAlignment="1">
      <alignment/>
    </xf>
    <xf numFmtId="0" fontId="0" fillId="4" borderId="1" xfId="0" applyFill="1" applyBorder="1" applyAlignment="1">
      <alignment/>
    </xf>
    <xf numFmtId="0" fontId="0" fillId="4" borderId="9" xfId="0" applyFill="1" applyBorder="1" applyAlignment="1">
      <alignment/>
    </xf>
    <xf numFmtId="0" fontId="8" fillId="2" borderId="8" xfId="0" applyFont="1" applyFill="1" applyBorder="1" applyAlignment="1">
      <alignment/>
    </xf>
    <xf numFmtId="0" fontId="5" fillId="2" borderId="1" xfId="0" applyFont="1" applyFill="1" applyBorder="1" applyAlignment="1">
      <alignment/>
    </xf>
    <xf numFmtId="169" fontId="5" fillId="2" borderId="9" xfId="0" applyNumberFormat="1" applyFont="1" applyFill="1" applyBorder="1" applyAlignment="1">
      <alignment/>
    </xf>
    <xf numFmtId="0" fontId="8" fillId="2" borderId="3" xfId="0" applyFont="1" applyFill="1" applyBorder="1" applyAlignment="1">
      <alignment/>
    </xf>
    <xf numFmtId="0" fontId="5" fillId="2" borderId="4" xfId="0" applyFont="1" applyFill="1" applyBorder="1" applyAlignment="1">
      <alignment/>
    </xf>
    <xf numFmtId="169" fontId="5" fillId="2" borderId="6" xfId="0" applyNumberFormat="1" applyFont="1" applyFill="1" applyBorder="1" applyAlignment="1">
      <alignment/>
    </xf>
    <xf numFmtId="0" fontId="7" fillId="5" borderId="0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0"/>
  <sheetViews>
    <sheetView tabSelected="1" workbookViewId="0" topLeftCell="A1">
      <selection activeCell="C14" sqref="C14"/>
    </sheetView>
  </sheetViews>
  <sheetFormatPr defaultColWidth="9.140625" defaultRowHeight="12.75"/>
  <cols>
    <col min="1" max="1" width="47.421875" style="0" customWidth="1"/>
    <col min="2" max="2" width="14.421875" style="0" customWidth="1"/>
    <col min="3" max="3" width="13.140625" style="0" customWidth="1"/>
    <col min="4" max="7" width="14.57421875" style="0" hidden="1" customWidth="1"/>
    <col min="8" max="16384" width="14.57421875" style="0" customWidth="1"/>
  </cols>
  <sheetData>
    <row r="1" spans="1:7" ht="20.25" customHeight="1">
      <c r="A1" s="31" t="s">
        <v>15</v>
      </c>
      <c r="B1" s="31"/>
      <c r="C1" s="31"/>
      <c r="D1" s="31"/>
      <c r="E1" s="31"/>
      <c r="F1" s="31"/>
      <c r="G1" s="31"/>
    </row>
    <row r="2" ht="13.5" thickBot="1">
      <c r="A2" s="1" t="s">
        <v>0</v>
      </c>
    </row>
    <row r="3" spans="1:15" s="1" customFormat="1" ht="12.75">
      <c r="A3" s="20" t="s">
        <v>1</v>
      </c>
      <c r="B3" s="21"/>
      <c r="C3" s="22"/>
      <c r="D3" s="2"/>
      <c r="E3" s="2"/>
      <c r="F3" s="2"/>
      <c r="G3" s="2"/>
      <c r="H3"/>
      <c r="I3"/>
      <c r="J3"/>
      <c r="K3"/>
      <c r="L3"/>
      <c r="M3"/>
      <c r="N3"/>
      <c r="O3"/>
    </row>
    <row r="4" spans="1:7" ht="12.75">
      <c r="A4" s="3" t="s">
        <v>11</v>
      </c>
      <c r="B4" s="4"/>
      <c r="C4" s="17">
        <v>50</v>
      </c>
      <c r="D4" s="5"/>
      <c r="E4" s="5"/>
      <c r="F4" s="5"/>
      <c r="G4" s="5"/>
    </row>
    <row r="5" spans="1:7" ht="12.75">
      <c r="A5" s="3" t="s">
        <v>2</v>
      </c>
      <c r="B5" s="4"/>
      <c r="C5" s="17">
        <v>50</v>
      </c>
      <c r="D5" s="5"/>
      <c r="E5" s="5"/>
      <c r="F5" s="5"/>
      <c r="G5" s="5"/>
    </row>
    <row r="6" spans="1:9" ht="12.75">
      <c r="A6" s="3" t="s">
        <v>12</v>
      </c>
      <c r="B6" s="4"/>
      <c r="C6" s="17">
        <v>5</v>
      </c>
      <c r="D6" s="5"/>
      <c r="E6" s="5"/>
      <c r="F6" s="5"/>
      <c r="G6" s="5"/>
      <c r="I6" s="6"/>
    </row>
    <row r="7" spans="1:7" ht="12.75">
      <c r="A7" s="3" t="s">
        <v>16</v>
      </c>
      <c r="B7" s="4"/>
      <c r="C7" s="18">
        <v>0.0366</v>
      </c>
      <c r="D7" s="5"/>
      <c r="E7" s="5"/>
      <c r="F7" s="5"/>
      <c r="G7" s="5"/>
    </row>
    <row r="8" spans="1:7" ht="13.5" thickBot="1">
      <c r="A8" s="7" t="s">
        <v>13</v>
      </c>
      <c r="B8" s="8"/>
      <c r="C8" s="19">
        <v>0.62</v>
      </c>
      <c r="D8" s="13"/>
      <c r="E8" s="13"/>
      <c r="F8" s="13"/>
      <c r="G8" s="13"/>
    </row>
    <row r="9" spans="1:7" ht="12.75">
      <c r="A9" s="4"/>
      <c r="B9" s="4"/>
      <c r="C9" s="4"/>
      <c r="D9" s="4"/>
      <c r="E9" s="4"/>
      <c r="F9" s="4"/>
      <c r="G9" s="4"/>
    </row>
    <row r="10" ht="13.5" thickBot="1"/>
    <row r="11" spans="1:7" ht="12.75">
      <c r="A11" s="20" t="s">
        <v>3</v>
      </c>
      <c r="B11" s="23"/>
      <c r="C11" s="24"/>
      <c r="D11" s="9"/>
      <c r="E11" s="9"/>
      <c r="F11" s="9"/>
      <c r="G11" s="9"/>
    </row>
    <row r="12" spans="1:7" ht="12.75">
      <c r="A12" s="3" t="s">
        <v>14</v>
      </c>
      <c r="B12" s="4"/>
      <c r="C12" s="10">
        <f>++C5*EXP(-C7*C6)</f>
        <v>41.63840778685455</v>
      </c>
      <c r="D12" s="4"/>
      <c r="E12" s="4"/>
      <c r="F12" s="4"/>
      <c r="G12" s="4"/>
    </row>
    <row r="13" spans="1:7" ht="12.75">
      <c r="A13" s="11" t="s">
        <v>4</v>
      </c>
      <c r="B13" s="4"/>
      <c r="C13" s="10">
        <f>+C8*C6^0.5</f>
        <v>1.3863621460498696</v>
      </c>
      <c r="D13" s="4"/>
      <c r="E13" s="4"/>
      <c r="F13" s="4"/>
      <c r="G13" s="4"/>
    </row>
    <row r="14" spans="1:7" ht="12.75">
      <c r="A14" s="3" t="s">
        <v>5</v>
      </c>
      <c r="B14" s="4"/>
      <c r="C14" s="10">
        <f>++(LN(C4/C5)+(C7+C8*C8/2)*C6)/(C8*C6^0.5)</f>
        <v>0.8251812149225031</v>
      </c>
      <c r="D14" s="4"/>
      <c r="E14" s="4"/>
      <c r="F14" s="4"/>
      <c r="G14" s="4"/>
    </row>
    <row r="15" spans="1:8" ht="12.75">
      <c r="A15" s="3" t="s">
        <v>6</v>
      </c>
      <c r="B15" s="4"/>
      <c r="C15" s="10">
        <f>+C14-C13</f>
        <v>-0.5611809311273666</v>
      </c>
      <c r="D15" s="4"/>
      <c r="E15" s="4"/>
      <c r="F15" s="4"/>
      <c r="G15" s="4"/>
      <c r="H15" s="16"/>
    </row>
    <row r="16" spans="1:7" ht="12.75">
      <c r="A16" s="3" t="s">
        <v>9</v>
      </c>
      <c r="B16" s="4"/>
      <c r="C16" s="10">
        <f>NORMDIST(C14,0,1,TRUE)</f>
        <v>0.7953657000706266</v>
      </c>
      <c r="D16" s="4"/>
      <c r="E16" s="4"/>
      <c r="F16" s="4"/>
      <c r="G16" s="4"/>
    </row>
    <row r="17" spans="1:7" ht="13.5" thickBot="1">
      <c r="A17" s="12" t="s">
        <v>10</v>
      </c>
      <c r="B17" s="13"/>
      <c r="C17" s="14">
        <f>NORMDIST(C15,0,1,TRUE)*C12</f>
        <v>11.964257823759826</v>
      </c>
      <c r="D17" s="13"/>
      <c r="E17" s="13"/>
      <c r="F17" s="13"/>
      <c r="G17" s="13"/>
    </row>
    <row r="18" ht="13.5" thickBot="1"/>
    <row r="19" spans="1:7" ht="13.5" thickBot="1">
      <c r="A19" s="25" t="s">
        <v>7</v>
      </c>
      <c r="B19" s="26"/>
      <c r="C19" s="27">
        <f>+C16*C4-C17</f>
        <v>27.8040271797715</v>
      </c>
      <c r="D19" s="15"/>
      <c r="E19" s="15"/>
      <c r="F19" s="15"/>
      <c r="G19" s="15"/>
    </row>
    <row r="20" spans="1:7" ht="13.5" thickBot="1">
      <c r="A20" s="28" t="s">
        <v>8</v>
      </c>
      <c r="B20" s="29"/>
      <c r="C20" s="30">
        <f>+C19+C12-C4</f>
        <v>19.442434966626053</v>
      </c>
      <c r="D20" s="15"/>
      <c r="E20" s="15"/>
      <c r="F20" s="15"/>
      <c r="G20" s="15"/>
    </row>
  </sheetData>
  <mergeCells count="1">
    <mergeCell ref="A1:G1"/>
  </mergeCells>
  <printOptions/>
  <pageMargins left="0.75" right="0.75" top="1" bottom="1" header="0.5" footer="0.5"/>
  <pageSetup horizontalDpi="300" verticalDpi="3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CGU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Black-Scholes Model for Value of Call Options Calculation</dc:title>
  <dc:subject/>
  <dc:creator>Jorge M. Otero</dc:creator>
  <cp:keywords/>
  <dc:description/>
  <cp:lastModifiedBy>Richard Smith</cp:lastModifiedBy>
  <dcterms:created xsi:type="dcterms:W3CDTF">2000-06-08T20:06:25Z</dcterms:created>
  <dcterms:modified xsi:type="dcterms:W3CDTF">2002-09-16T22:43:14Z</dcterms:modified>
  <cp:category/>
  <cp:version/>
  <cp:contentType/>
  <cp:contentStatus/>
</cp:coreProperties>
</file>