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xl/ctrlProps/ctrlProp3.xml" ContentType="application/vnd.ms-excel.controlproperties+xml"/>
  <Override PartName="/xl/charts/chart8.xml" ContentType="application/vnd.openxmlformats-officedocument.drawingml.chart+xml"/>
  <Override PartName="/xl/charts/chart9.xml" ContentType="application/vnd.openxmlformats-officedocument.drawingml.chart+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105" windowWidth="13395" windowHeight="5160" tabRatio="830"/>
  </bookViews>
  <sheets>
    <sheet name="Scorecard" sheetId="15" r:id="rId1"/>
    <sheet name="Scorecard Data" sheetId="7" r:id="rId2"/>
    <sheet name="Financials" sheetId="2" r:id="rId3"/>
    <sheet name="Ratios and Metrics" sheetId="10" r:id="rId4"/>
    <sheet name="Charts" sheetId="16" r:id="rId5"/>
    <sheet name="Intrinsic Value" sheetId="17" r:id="rId6"/>
    <sheet name="Income Statement" sheetId="1" r:id="rId7"/>
    <sheet name="Balance Sheet" sheetId="5" r:id="rId8"/>
    <sheet name="Cash Flow Statement" sheetId="6" r:id="rId9"/>
    <sheet name="Help" sheetId="11" r:id="rId10"/>
  </sheets>
  <externalReferences>
    <externalReference r:id="rId11"/>
  </externalReferences>
  <definedNames>
    <definedName name="Measures">'Scorecard Data'!$B$3:$B$132</definedName>
  </definedNames>
  <calcPr calcId="125725"/>
</workbook>
</file>

<file path=xl/calcChain.xml><?xml version="1.0" encoding="utf-8"?>
<calcChain xmlns="http://schemas.openxmlformats.org/spreadsheetml/2006/main">
  <c r="D23" i="10"/>
  <c r="E23"/>
  <c r="F23"/>
  <c r="C23"/>
  <c r="D22"/>
  <c r="E22"/>
  <c r="F22"/>
  <c r="C22"/>
  <c r="D18"/>
  <c r="E18"/>
  <c r="F18"/>
  <c r="C18"/>
  <c r="D17"/>
  <c r="E17"/>
  <c r="F17"/>
  <c r="C17"/>
  <c r="D16"/>
  <c r="E16"/>
  <c r="F16"/>
  <c r="C16"/>
  <c r="D15"/>
  <c r="E15"/>
  <c r="F15"/>
  <c r="C15"/>
  <c r="D14"/>
  <c r="E14"/>
  <c r="F14"/>
  <c r="C14"/>
  <c r="F2" l="1"/>
  <c r="E2" s="1"/>
  <c r="D2" s="1"/>
  <c r="C2" s="1"/>
  <c r="B2" s="1"/>
  <c r="B20" i="2"/>
  <c r="C20"/>
  <c r="D20"/>
  <c r="E20"/>
  <c r="F20"/>
  <c r="B21"/>
  <c r="C21"/>
  <c r="D21"/>
  <c r="E21"/>
  <c r="F21"/>
  <c r="F19"/>
  <c r="E19"/>
  <c r="D19"/>
  <c r="C19"/>
  <c r="B19"/>
  <c r="B12"/>
  <c r="C12"/>
  <c r="D12"/>
  <c r="E12"/>
  <c r="F12"/>
  <c r="B13"/>
  <c r="C13"/>
  <c r="D13"/>
  <c r="E13"/>
  <c r="F13"/>
  <c r="B14"/>
  <c r="C14"/>
  <c r="D14"/>
  <c r="E14"/>
  <c r="F14"/>
  <c r="B15"/>
  <c r="C15"/>
  <c r="D15"/>
  <c r="E15"/>
  <c r="F15"/>
  <c r="F11"/>
  <c r="E11"/>
  <c r="D11"/>
  <c r="C11"/>
  <c r="B11"/>
  <c r="B4"/>
  <c r="C4"/>
  <c r="D4"/>
  <c r="E4"/>
  <c r="F4"/>
  <c r="B5"/>
  <c r="C5"/>
  <c r="D5"/>
  <c r="E5"/>
  <c r="F5"/>
  <c r="B6"/>
  <c r="C6"/>
  <c r="D6"/>
  <c r="E6"/>
  <c r="F6"/>
  <c r="B7"/>
  <c r="C7"/>
  <c r="D7"/>
  <c r="E7"/>
  <c r="F7"/>
  <c r="B3"/>
  <c r="C3"/>
  <c r="D3"/>
  <c r="E3"/>
  <c r="F3"/>
  <c r="F2"/>
  <c r="F10" s="1"/>
  <c r="E2" l="1"/>
  <c r="D2" s="1"/>
  <c r="C2" s="1"/>
  <c r="B2" s="1"/>
  <c r="F18"/>
  <c r="E18" s="1"/>
  <c r="D18" s="1"/>
  <c r="C18" s="1"/>
  <c r="B18" s="1"/>
  <c r="E10"/>
  <c r="D10" s="1"/>
  <c r="C10" s="1"/>
  <c r="B10" s="1"/>
  <c r="B6" i="10"/>
  <c r="C4"/>
  <c r="D4"/>
  <c r="E4"/>
  <c r="F4"/>
  <c r="B4"/>
  <c r="H7" i="17"/>
  <c r="I8"/>
  <c r="H6"/>
  <c r="H5"/>
  <c r="H4"/>
  <c r="G23" i="10" l="1"/>
  <c r="H23"/>
  <c r="D5" i="17"/>
  <c r="G4" i="10"/>
  <c r="C12" i="7"/>
  <c r="C26" i="10"/>
  <c r="D26"/>
  <c r="D27" s="1"/>
  <c r="E26"/>
  <c r="F26"/>
  <c r="B26"/>
  <c r="C41" i="7"/>
  <c r="F41" s="1"/>
  <c r="C39"/>
  <c r="G39" s="1"/>
  <c r="C35"/>
  <c r="C31"/>
  <c r="F31" s="1"/>
  <c r="C27"/>
  <c r="F27" s="1"/>
  <c r="C6" i="10"/>
  <c r="D6"/>
  <c r="E6"/>
  <c r="F6"/>
  <c r="C5"/>
  <c r="D5"/>
  <c r="E5"/>
  <c r="F5"/>
  <c r="B5"/>
  <c r="C9"/>
  <c r="D9"/>
  <c r="E9"/>
  <c r="F9"/>
  <c r="B9"/>
  <c r="C10"/>
  <c r="D10"/>
  <c r="E10"/>
  <c r="F10"/>
  <c r="B10"/>
  <c r="B21" i="15"/>
  <c r="H21" s="1"/>
  <c r="B22"/>
  <c r="H22" s="1"/>
  <c r="B23"/>
  <c r="H23" s="1"/>
  <c r="B24"/>
  <c r="H24" s="1"/>
  <c r="B25"/>
  <c r="H25" s="1"/>
  <c r="B26"/>
  <c r="H26" s="1"/>
  <c r="B27"/>
  <c r="H27" s="1"/>
  <c r="B28"/>
  <c r="H28" s="1"/>
  <c r="B29"/>
  <c r="H29" s="1"/>
  <c r="B30"/>
  <c r="H30" s="1"/>
  <c r="B31"/>
  <c r="H31" s="1"/>
  <c r="B32"/>
  <c r="H32" s="1"/>
  <c r="B33"/>
  <c r="H33" s="1"/>
  <c r="B34"/>
  <c r="H34" s="1"/>
  <c r="B35"/>
  <c r="H35" s="1"/>
  <c r="B36"/>
  <c r="H36" s="1"/>
  <c r="B37"/>
  <c r="H37" s="1"/>
  <c r="B38"/>
  <c r="H38" s="1"/>
  <c r="B39"/>
  <c r="H39" s="1"/>
  <c r="B40"/>
  <c r="H40" s="1"/>
  <c r="B41"/>
  <c r="H41" s="1"/>
  <c r="B42"/>
  <c r="H42" s="1"/>
  <c r="B43"/>
  <c r="H43" s="1"/>
  <c r="B44"/>
  <c r="H44" s="1"/>
  <c r="B45"/>
  <c r="H45" s="1"/>
  <c r="B46"/>
  <c r="H46" s="1"/>
  <c r="B47"/>
  <c r="H47" s="1"/>
  <c r="B48"/>
  <c r="H48" s="1"/>
  <c r="B49"/>
  <c r="H49" s="1"/>
  <c r="B50"/>
  <c r="H50" s="1"/>
  <c r="B51"/>
  <c r="H51" s="1"/>
  <c r="B17"/>
  <c r="H17" s="1"/>
  <c r="B18"/>
  <c r="H18" s="1"/>
  <c r="B19"/>
  <c r="H19" s="1"/>
  <c r="B20"/>
  <c r="H20" s="1"/>
  <c r="C11" i="10"/>
  <c r="D11"/>
  <c r="E11"/>
  <c r="F11"/>
  <c r="B11"/>
  <c r="C6" i="7"/>
  <c r="B27" i="10"/>
  <c r="E27"/>
  <c r="C27"/>
  <c r="B52" i="15"/>
  <c r="B53"/>
  <c r="C33" i="7"/>
  <c r="F33" s="1"/>
  <c r="C29"/>
  <c r="F29" s="1"/>
  <c r="G7" i="10"/>
  <c r="G8"/>
  <c r="G12"/>
  <c r="G13"/>
  <c r="G21"/>
  <c r="G24"/>
  <c r="G29"/>
  <c r="G30"/>
  <c r="G31"/>
  <c r="G32"/>
  <c r="G33"/>
  <c r="G34"/>
  <c r="G35"/>
  <c r="G36"/>
  <c r="G37"/>
  <c r="G38"/>
  <c r="G39"/>
  <c r="G40"/>
  <c r="G41"/>
  <c r="G42"/>
  <c r="G43"/>
  <c r="G44"/>
  <c r="G45"/>
  <c r="G46"/>
  <c r="G47"/>
  <c r="G48"/>
  <c r="G49"/>
  <c r="G50"/>
  <c r="G51"/>
  <c r="G52"/>
  <c r="G53"/>
  <c r="G54"/>
  <c r="G55"/>
  <c r="G56"/>
  <c r="G57"/>
  <c r="G58"/>
  <c r="H7"/>
  <c r="H8"/>
  <c r="H12"/>
  <c r="H13"/>
  <c r="H21"/>
  <c r="H24"/>
  <c r="H29"/>
  <c r="H30"/>
  <c r="H31"/>
  <c r="H32"/>
  <c r="H33"/>
  <c r="H34"/>
  <c r="B16" i="2"/>
  <c r="C16"/>
  <c r="D16"/>
  <c r="E16"/>
  <c r="F16"/>
  <c r="G6" i="10" l="1"/>
  <c r="G10"/>
  <c r="C13" i="7"/>
  <c r="E19" i="10"/>
  <c r="G22"/>
  <c r="C14" i="7"/>
  <c r="D19" i="10"/>
  <c r="F39" i="7"/>
  <c r="G41"/>
  <c r="C24"/>
  <c r="F24" s="1"/>
  <c r="C26"/>
  <c r="G29"/>
  <c r="H10" i="10"/>
  <c r="G9"/>
  <c r="C16" i="7" s="1"/>
  <c r="H5" i="10"/>
  <c r="C8" i="7" s="1"/>
  <c r="G5" i="10"/>
  <c r="C7" i="7" s="1"/>
  <c r="G7" s="1"/>
  <c r="H6" i="10"/>
  <c r="H15"/>
  <c r="C30" i="7" s="1"/>
  <c r="H17" i="10"/>
  <c r="D6" i="17" s="1"/>
  <c r="E6" s="1"/>
  <c r="C25" i="7"/>
  <c r="F25" s="1"/>
  <c r="H9" i="10"/>
  <c r="H4"/>
  <c r="C5" i="7" s="1"/>
  <c r="C19" i="10"/>
  <c r="C42" i="7"/>
  <c r="H22" i="10"/>
  <c r="C40" i="7" s="1"/>
  <c r="F35"/>
  <c r="G35"/>
  <c r="H18" i="10"/>
  <c r="C36" i="7" s="1"/>
  <c r="G33"/>
  <c r="G31"/>
  <c r="H16" i="10"/>
  <c r="C32" i="7" s="1"/>
  <c r="G32" s="1"/>
  <c r="B16" i="15"/>
  <c r="H16" s="1"/>
  <c r="G27" i="7"/>
  <c r="H14" i="10"/>
  <c r="C28" i="7" s="1"/>
  <c r="H11" i="10"/>
  <c r="C23" i="7" s="1"/>
  <c r="G23" s="1"/>
  <c r="G11" i="10"/>
  <c r="C22" i="7" s="1"/>
  <c r="G22" s="1"/>
  <c r="G18" i="10"/>
  <c r="F14" i="7"/>
  <c r="G26" i="10"/>
  <c r="G27" s="1"/>
  <c r="C9" i="7"/>
  <c r="G9" s="1"/>
  <c r="C18"/>
  <c r="C3"/>
  <c r="G3" s="1"/>
  <c r="C15"/>
  <c r="F15" s="1"/>
  <c r="G6"/>
  <c r="C21"/>
  <c r="G21" s="1"/>
  <c r="F6"/>
  <c r="F27" i="10"/>
  <c r="F19" s="1"/>
  <c r="H26"/>
  <c r="H27" s="1"/>
  <c r="D8" i="17" s="1"/>
  <c r="C4" i="7"/>
  <c r="G14" i="10"/>
  <c r="G15"/>
  <c r="G16"/>
  <c r="G17"/>
  <c r="C34" i="7"/>
  <c r="C19"/>
  <c r="C20"/>
  <c r="F20" s="1"/>
  <c r="C17"/>
  <c r="C10"/>
  <c r="C11"/>
  <c r="F8" i="2"/>
  <c r="D8"/>
  <c r="B8"/>
  <c r="E8"/>
  <c r="C8"/>
  <c r="B14" i="17" l="1"/>
  <c r="I4"/>
  <c r="I5" s="1"/>
  <c r="F40" i="7"/>
  <c r="G40"/>
  <c r="F36"/>
  <c r="G36"/>
  <c r="F42"/>
  <c r="G42"/>
  <c r="H19" i="10"/>
  <c r="C37" i="7"/>
  <c r="G14"/>
  <c r="F4"/>
  <c r="B13" i="15"/>
  <c r="H13" s="1"/>
  <c r="F12" i="7"/>
  <c r="B14" i="15"/>
  <c r="H14" s="1"/>
  <c r="F34" i="7"/>
  <c r="G34"/>
  <c r="F30"/>
  <c r="G30"/>
  <c r="F28"/>
  <c r="G28"/>
  <c r="F32"/>
  <c r="B15" i="15"/>
  <c r="H15" s="1"/>
  <c r="G12" i="7"/>
  <c r="G25"/>
  <c r="F9"/>
  <c r="F3"/>
  <c r="G24"/>
  <c r="C38"/>
  <c r="G19" i="10"/>
  <c r="G16" i="7"/>
  <c r="F16"/>
  <c r="G19"/>
  <c r="F19"/>
  <c r="G18"/>
  <c r="F18"/>
  <c r="G17"/>
  <c r="F17"/>
  <c r="G5"/>
  <c r="F5"/>
  <c r="G4"/>
  <c r="G20"/>
  <c r="G15"/>
  <c r="G10"/>
  <c r="G26"/>
  <c r="F21"/>
  <c r="F22"/>
  <c r="F8"/>
  <c r="G8"/>
  <c r="F11"/>
  <c r="G11"/>
  <c r="F23"/>
  <c r="F13"/>
  <c r="G13"/>
  <c r="F26"/>
  <c r="F10"/>
  <c r="F7"/>
  <c r="B15" i="17" l="1"/>
  <c r="B16" s="1"/>
  <c r="B17" s="1"/>
  <c r="B18" s="1"/>
  <c r="B19" s="1"/>
  <c r="B20" s="1"/>
  <c r="B21" s="1"/>
  <c r="B22" s="1"/>
  <c r="B23" s="1"/>
  <c r="F38" i="7"/>
  <c r="G38"/>
  <c r="F37"/>
  <c r="G37"/>
  <c r="B8" i="15"/>
  <c r="I6" i="17" l="1"/>
  <c r="I7" s="1"/>
  <c r="I9" s="1"/>
  <c r="I10" s="1"/>
</calcChain>
</file>

<file path=xl/comments1.xml><?xml version="1.0" encoding="utf-8"?>
<comments xmlns="http://schemas.openxmlformats.org/spreadsheetml/2006/main">
  <authors>
    <author>Dan</author>
  </authors>
  <commentList>
    <comment ref="B3" authorId="0">
      <text>
        <r>
          <rPr>
            <b/>
            <sz val="9"/>
            <color indexed="81"/>
            <rFont val="Tahoma"/>
            <family val="2"/>
          </rPr>
          <t>Enter the stock ticker here.</t>
        </r>
      </text>
    </comment>
    <comment ref="B4" authorId="0">
      <text>
        <r>
          <rPr>
            <b/>
            <sz val="9"/>
            <color indexed="81"/>
            <rFont val="Tahoma"/>
            <family val="2"/>
          </rPr>
          <t>Type the company name here.</t>
        </r>
        <r>
          <rPr>
            <sz val="9"/>
            <color indexed="81"/>
            <rFont val="Tahoma"/>
            <family val="2"/>
          </rPr>
          <t xml:space="preserve">
</t>
        </r>
      </text>
    </comment>
    <comment ref="B5" authorId="0">
      <text>
        <r>
          <rPr>
            <b/>
            <sz val="9"/>
            <color indexed="81"/>
            <rFont val="Tahoma"/>
            <family val="2"/>
          </rPr>
          <t>Select the Industry or sector.</t>
        </r>
        <r>
          <rPr>
            <sz val="9"/>
            <color indexed="81"/>
            <rFont val="Tahoma"/>
            <family val="2"/>
          </rPr>
          <t xml:space="preserve">
</t>
        </r>
      </text>
    </comment>
    <comment ref="B6" authorId="0">
      <text>
        <r>
          <rPr>
            <sz val="9"/>
            <color indexed="81"/>
            <rFont val="Tahoma"/>
            <family val="2"/>
          </rPr>
          <t xml:space="preserve">When did you analyze this stock?  Will normally be today's date.
</t>
        </r>
      </text>
    </comment>
    <comment ref="A11" authorId="0">
      <text>
        <r>
          <rPr>
            <b/>
            <sz val="9"/>
            <color indexed="81"/>
            <rFont val="Tahoma"/>
            <family val="2"/>
          </rPr>
          <t>Select as many measures as you would like.  Just don't overdo it.  Try to limit yourself to between 10-20 measures that are most important to you.</t>
        </r>
        <r>
          <rPr>
            <sz val="9"/>
            <color indexed="81"/>
            <rFont val="Tahoma"/>
            <family val="2"/>
          </rPr>
          <t xml:space="preserve">
</t>
        </r>
      </text>
    </comment>
    <comment ref="B11" authorId="0">
      <text>
        <r>
          <rPr>
            <b/>
            <sz val="9"/>
            <color indexed="81"/>
            <rFont val="Tahoma"/>
            <family val="2"/>
          </rPr>
          <t>Actual results will automatically populate from the other spreadsheets.</t>
        </r>
        <r>
          <rPr>
            <sz val="9"/>
            <color indexed="81"/>
            <rFont val="Tahoma"/>
            <family val="2"/>
          </rPr>
          <t xml:space="preserve">
</t>
        </r>
      </text>
    </comment>
    <comment ref="C11" authorId="0">
      <text>
        <r>
          <rPr>
            <b/>
            <sz val="9"/>
            <color indexed="81"/>
            <rFont val="Tahoma"/>
            <family val="2"/>
          </rPr>
          <t>Assign point targets for each measure from 1 (lowest # of points) to 5 (highest # of points).  
If the actual value of the measure is less than the 1 point target, 0 points are assigned.  If it is higher than the 5 point target, 5 points are assigned.</t>
        </r>
      </text>
    </comment>
    <comment ref="H11" authorId="0">
      <text>
        <r>
          <rPr>
            <b/>
            <sz val="9"/>
            <color indexed="81"/>
            <rFont val="Tahoma"/>
            <family val="2"/>
          </rPr>
          <t>Score automatically calculates based on the point target values you have defined.</t>
        </r>
      </text>
    </comment>
    <comment ref="J17" authorId="0">
      <text>
        <r>
          <rPr>
            <b/>
            <sz val="9"/>
            <color indexed="81"/>
            <rFont val="Tahoma"/>
            <family val="2"/>
          </rPr>
          <t>You can re-download the spreadsheet by clicking this link.</t>
        </r>
        <r>
          <rPr>
            <sz val="9"/>
            <color indexed="81"/>
            <rFont val="Tahoma"/>
            <family val="2"/>
          </rPr>
          <t xml:space="preserve">
</t>
        </r>
      </text>
    </comment>
  </commentList>
</comments>
</file>

<file path=xl/comments2.xml><?xml version="1.0" encoding="utf-8"?>
<comments xmlns="http://schemas.openxmlformats.org/spreadsheetml/2006/main">
  <authors>
    <author>Dan</author>
  </authors>
  <commentList>
    <comment ref="A9" authorId="0">
      <text>
        <r>
          <rPr>
            <b/>
            <sz val="9"/>
            <color indexed="81"/>
            <rFont val="Tahoma"/>
            <family val="2"/>
          </rPr>
          <t>Net Income / Total Assets</t>
        </r>
        <r>
          <rPr>
            <sz val="9"/>
            <color indexed="81"/>
            <rFont val="Tahoma"/>
            <family val="2"/>
          </rPr>
          <t xml:space="preserve">
</t>
        </r>
      </text>
    </comment>
  </commentList>
</comments>
</file>

<file path=xl/comments3.xml><?xml version="1.0" encoding="utf-8"?>
<comments xmlns="http://schemas.openxmlformats.org/spreadsheetml/2006/main">
  <authors>
    <author>Dan</author>
  </authors>
  <commentList>
    <comment ref="E3" authorId="0">
      <text>
        <r>
          <rPr>
            <b/>
            <sz val="9"/>
            <color indexed="81"/>
            <rFont val="Tahoma"/>
            <family val="2"/>
          </rPr>
          <t xml:space="preserve">Enter the final values for your calculations.  All of the other numbers on the spreadsheet will calculate once you enter these numbers.
</t>
        </r>
      </text>
    </comment>
  </commentList>
</comments>
</file>

<file path=xl/sharedStrings.xml><?xml version="1.0" encoding="utf-8"?>
<sst xmlns="http://schemas.openxmlformats.org/spreadsheetml/2006/main" count="201" uniqueCount="175">
  <si>
    <t>Stock Ticker:</t>
  </si>
  <si>
    <t>Revenue</t>
  </si>
  <si>
    <t>Interest Expense</t>
  </si>
  <si>
    <t>Date Analysis Started:</t>
  </si>
  <si>
    <t>Industry/Sector:</t>
  </si>
  <si>
    <t>Net Income</t>
  </si>
  <si>
    <t>Income Statement</t>
  </si>
  <si>
    <t>Balance Sheet</t>
  </si>
  <si>
    <t>Total Assets</t>
  </si>
  <si>
    <t>Total Liabilities</t>
  </si>
  <si>
    <t>Cash Flow</t>
  </si>
  <si>
    <t>Total Operating Expenses</t>
  </si>
  <si>
    <t>Net Income Available to Common Shareholders</t>
  </si>
  <si>
    <t>Total Current Assets</t>
  </si>
  <si>
    <t>Total Stockholders' Equity</t>
  </si>
  <si>
    <t>Net Cash Provided by Operating Activities</t>
  </si>
  <si>
    <t>Net Cash Used for Investing Activities</t>
  </si>
  <si>
    <t>Net Cash Provided by (Used For) Financing Activities</t>
  </si>
  <si>
    <t>Total Current Liabilities</t>
  </si>
  <si>
    <t>Profit Margin</t>
  </si>
  <si>
    <t>Debt to Assets %</t>
  </si>
  <si>
    <t>Return on Equity</t>
  </si>
  <si>
    <t>Measure</t>
  </si>
  <si>
    <t>Gross Margin</t>
  </si>
  <si>
    <t>Operating Margin</t>
  </si>
  <si>
    <t>EBT Margin</t>
  </si>
  <si>
    <t>Margins</t>
  </si>
  <si>
    <t>Return on Assets</t>
  </si>
  <si>
    <t>Growth</t>
  </si>
  <si>
    <t>Operating Cash Flow Growth</t>
  </si>
  <si>
    <t>Net Income Growth</t>
  </si>
  <si>
    <t>Operating Income Growth</t>
  </si>
  <si>
    <t>Revenue Growth</t>
  </si>
  <si>
    <t>EPS Growth</t>
  </si>
  <si>
    <t>Free Cash Flow Growth</t>
  </si>
  <si>
    <t>Avg 5-year</t>
  </si>
  <si>
    <t>Avg 3-year</t>
  </si>
  <si>
    <t>Dividends</t>
  </si>
  <si>
    <t>NA</t>
  </si>
  <si>
    <t>Valuation (Go to Morningstar.com for key valuation metrics)</t>
  </si>
  <si>
    <t>Dividend Growth</t>
  </si>
  <si>
    <t>Dividend Payout Rate</t>
  </si>
  <si>
    <t>Dividend Payout Growth</t>
  </si>
  <si>
    <t>Company Name:</t>
  </si>
  <si>
    <t>Actual</t>
  </si>
  <si>
    <t>Gross Margin: Most Recent Year</t>
  </si>
  <si>
    <t>Operating Margin: Most Recent Year</t>
  </si>
  <si>
    <t>Gross Margin: 3 Year Avg</t>
  </si>
  <si>
    <t>Operating Margin: 3 Year Avg</t>
  </si>
  <si>
    <t>EBT Margin: 3 Year Avg</t>
  </si>
  <si>
    <t>Operating Margin: 5 Year Avg</t>
  </si>
  <si>
    <t>Gross Margin: 5 Year Avg</t>
  </si>
  <si>
    <t>EBT Margin: 5 Year Avg</t>
  </si>
  <si>
    <t>EBT Margin: Current Year</t>
  </si>
  <si>
    <t>Avg Gross Margin Growth: Past 3 Years</t>
  </si>
  <si>
    <t>Minimum Allowable</t>
  </si>
  <si>
    <t>Max Allowable</t>
  </si>
  <si>
    <t>Meets Min?</t>
  </si>
  <si>
    <t>Over Max?</t>
  </si>
  <si>
    <t>Effectiveness</t>
  </si>
  <si>
    <t>Management Effectiveness</t>
  </si>
  <si>
    <t>Avg Operating Margin Growth: Past 3 Years</t>
  </si>
  <si>
    <t>Avg EBT Margin Growth: Past 3 Years</t>
  </si>
  <si>
    <t>Return on Assets (ROA): Most Recent Year</t>
  </si>
  <si>
    <t>Return on Assets (ROA): 3 Year Avg</t>
  </si>
  <si>
    <t>Return on Assets (ROA): 5 Year Avg</t>
  </si>
  <si>
    <t>Return on Equity (ROE): 3 Year Avg</t>
  </si>
  <si>
    <t>Return on Equity (ROE): 5 Year Avg</t>
  </si>
  <si>
    <t>Return on Equity (ROE): Most Recent Year</t>
  </si>
  <si>
    <t>Return on Invested Capital (ROIC): Most Recent Year</t>
  </si>
  <si>
    <t>Return on Invested Capital (ROIC): 3 Year Avg</t>
  </si>
  <si>
    <t>Return on Invested Capital (ROIC): 5 Year Avg</t>
  </si>
  <si>
    <t>Avg ROA Growth: Past 3 Years</t>
  </si>
  <si>
    <t>Avg ROE Growth: Past 3 Years</t>
  </si>
  <si>
    <t>Avg ROIC Growth: Past 3 Years</t>
  </si>
  <si>
    <t>Return on Invested Capital (ROIC) Estimate</t>
  </si>
  <si>
    <t>Stock Scorecard</t>
  </si>
  <si>
    <t>Actual Result</t>
  </si>
  <si>
    <t>Score      (out of 5)</t>
  </si>
  <si>
    <t>Overall Score:</t>
  </si>
  <si>
    <t>Target Points (Higher is Better)</t>
  </si>
  <si>
    <t>Financial Statements</t>
  </si>
  <si>
    <t>All Scorecard Measures</t>
  </si>
  <si>
    <t>Financial Statement Analysis</t>
  </si>
  <si>
    <t>Help</t>
  </si>
  <si>
    <t>Charts</t>
  </si>
  <si>
    <t>Ratios and Metrics</t>
  </si>
  <si>
    <t>Return to Scorecard</t>
  </si>
  <si>
    <t>Dividends Paid (In Millions)</t>
  </si>
  <si>
    <t>Margins and Effectiveness, Growth, Dividends</t>
  </si>
  <si>
    <t>Financial Statement Summary</t>
  </si>
  <si>
    <t>Stock Analysis Measures</t>
  </si>
  <si>
    <t>Net Income Growth: Most Recent Year</t>
  </si>
  <si>
    <t>Net Income Growth: 4 Year Avg</t>
  </si>
  <si>
    <t>Operating Income Growth: Most Recent Year</t>
  </si>
  <si>
    <t>Operating Income Growth: 4 Year Avg</t>
  </si>
  <si>
    <t>Revenue Growth: Most Recent Year</t>
  </si>
  <si>
    <t>Revenue Growth: 4 Year Avg</t>
  </si>
  <si>
    <t>EPS Growth: Most Recent Year</t>
  </si>
  <si>
    <t>EPS Growth: 4 Year Avg</t>
  </si>
  <si>
    <t>Dividend Growth: Most Recent Year</t>
  </si>
  <si>
    <t>Dividend Growth: 4 Year Avg</t>
  </si>
  <si>
    <t>Dividend Payout Growth: Most Recent Year</t>
  </si>
  <si>
    <t>Dividend Payout Growth: 4 Year Avg</t>
  </si>
  <si>
    <t>3. Search for stock on Morningstar</t>
  </si>
  <si>
    <t>Operating Cash Flow Growth: Most Recent Year</t>
  </si>
  <si>
    <t>Operating Cash Flow Growth: 4 Year Avg</t>
  </si>
  <si>
    <t>Free Cash Flow Growth: Most Recent Year</t>
  </si>
  <si>
    <t>Free Cash Flow Growth: 4 Year Avg</t>
  </si>
  <si>
    <t xml:space="preserve"> Balance Sheet,</t>
  </si>
  <si>
    <t>Income Statement,</t>
  </si>
  <si>
    <t xml:space="preserve"> and </t>
  </si>
  <si>
    <t xml:space="preserve">Cash Flow </t>
  </si>
  <si>
    <t>worksheets.</t>
  </si>
  <si>
    <t xml:space="preserve">    or download a new copy of the workbook at: </t>
  </si>
  <si>
    <t xml:space="preserve">    *Enter Data into cell A1 in each respective sheet.  Always delete any old data completely before loading new data.</t>
  </si>
  <si>
    <t>5. Load data from Morningstar into:</t>
  </si>
  <si>
    <t>Go To:</t>
  </si>
  <si>
    <t>http://www.smartstockresearch.com/InvestingBasics/Articles/Stock-Analysis-Spreadsheet.html</t>
  </si>
  <si>
    <t xml:space="preserve">               a.  Go to Morningstar.com and search for the stock ticker you're interested in analyzing</t>
  </si>
  <si>
    <t>How to load data for a new stock:</t>
  </si>
  <si>
    <t>1.  Make sure that you are starting fresh.  By this, we mean to make sure to delete all data from the Income Statement, Balance Sheet, and Cash Flow tabs of this workbook.</t>
  </si>
  <si>
    <t xml:space="preserve">2.  Rename the workbook according to the new stock that you are researching (i.e. if I am researching Apple, I will rename the workbook "Apple" or "AAPL"). </t>
  </si>
  <si>
    <t xml:space="preserve">      * You will need to create a new workbook for each stock you research if you would like to save your work.</t>
  </si>
  <si>
    <t xml:space="preserve">      for a free Morningstar account, click the link below.  The financial data available at Morningstar.com will be the basis for the financial calculations in this workbook.  Follow these steps:</t>
  </si>
  <si>
    <t>SmartStockResearch.com Free Stock Analysis Spreadsheet Help</t>
  </si>
  <si>
    <t xml:space="preserve">               b.  Navigate to the company's Income Sheet on Morningstar.  Click the Excel Icon on the upper right-hand portion of the Income Statement screen, then open the file.  It is not </t>
  </si>
  <si>
    <t xml:space="preserve">                     necessary to save the income sheet file.  Copy all data from Morningstar into cell A1 of the Income Statement sheet of this workbook.</t>
  </si>
  <si>
    <t xml:space="preserve">               c.  Follow the same steps in step b for the Balance Sheet and Cash Flow statements.  Copy the data to cell A1 of the Balance Sheet and Cash flow sheets in this workbook.</t>
  </si>
  <si>
    <t>3.  On Scorecard tab, enter stock ticker, name, industry, and date.</t>
  </si>
  <si>
    <t>5.  Go back to the Scorecard sheet, or the first tab of this workbook.  You can now view the financial score for the company as well as navigate to other areas of this workbook.</t>
  </si>
  <si>
    <t xml:space="preserve">               d.  Once finished loading the data, verify that you loaded the data correctly by comparing the data from the financials sheet with the same data from Morningstar.</t>
  </si>
  <si>
    <t xml:space="preserve">      If you haven't yet loaded financial criteria on the scorecard page, make sure to do so.  We have pre-loaded some sample criteria, but encourage you to create your own.</t>
  </si>
  <si>
    <t>Ratios and Growth Metrics</t>
  </si>
  <si>
    <t>Select your stock rating criteria below and fill in your rating criteria.  We've put in some sample criteria to show you how this part of the spreadsheet works.</t>
  </si>
  <si>
    <t>help@smartstockresearch.com.</t>
  </si>
  <si>
    <t>*This workbook is only applicable for 2010.  For the most recent version, click here:</t>
  </si>
  <si>
    <t>Smartstockresearch.com</t>
  </si>
  <si>
    <t>2. Log onto Morningstar.com.  If you don't already have a free Morningstar account, click here:</t>
  </si>
  <si>
    <t>4.  Download and copy the Income Statement, Balance Sheet, and Cash Flow data from Morningstar.com for the stock you're analyzing.  If you haven't yet signed up</t>
  </si>
  <si>
    <t>Return to Download Page</t>
  </si>
  <si>
    <t>1. Create a new workbook from your template worksheet</t>
  </si>
  <si>
    <t>How to analyze a new stock</t>
  </si>
  <si>
    <t>4. Enter stock info in the upper left corner of this sheet.</t>
  </si>
  <si>
    <t>Intrinsic Value Calculation</t>
  </si>
  <si>
    <t>Projected EPS Growth Rate:</t>
  </si>
  <si>
    <t>Desired Minimum Annual Return:</t>
  </si>
  <si>
    <t>Default</t>
  </si>
  <si>
    <t>Your Investment Horizon in Years (Max of 10):</t>
  </si>
  <si>
    <t>Projected Average Annual PE Ratio:</t>
  </si>
  <si>
    <t>Inputs</t>
  </si>
  <si>
    <t>Year</t>
  </si>
  <si>
    <t>Current Stock Price</t>
  </si>
  <si>
    <t>Calculations</t>
  </si>
  <si>
    <t>Current Share Price:</t>
  </si>
  <si>
    <t>Estimated Intrinsic Value:</t>
  </si>
  <si>
    <t>Estimated Margin of Safety:</t>
  </si>
  <si>
    <t>Forecasted EPS                  (End of Year)</t>
  </si>
  <si>
    <t>Most Recent Reported EPS (Earnings Per Share):</t>
  </si>
  <si>
    <t>Average Dividend Payout Ratio:</t>
  </si>
  <si>
    <t>For more details on how to calculate the Intrinsic Value, visit:</t>
  </si>
  <si>
    <t>http://smartstockresearch.com/InvestingBasics/Articles/Calculate-Intrinsic-Stock-Value.html</t>
  </si>
  <si>
    <t>EPS Forecast (based on above inputs)</t>
  </si>
  <si>
    <t>Input Values (used for calculations)</t>
  </si>
  <si>
    <t>SmartStockResearch.com Intrinsic Value Calculation</t>
  </si>
  <si>
    <t>**Disclaimer: This spreadsheet, either in original or altered form, is not intended to be the sole means of determining a stock's value.  Smartstockresearch.com does not assume responsibility for investment</t>
  </si>
  <si>
    <t>Most Recent Year of Financial Data:</t>
  </si>
  <si>
    <t>decisions made as a result of using this spreadsheet.  All results and calculations in the spreadsheet should be independently verified before use in investment evaluation.  Additionally, this spreadsheet does</t>
  </si>
  <si>
    <t>6.  That's it!  If you have any questions please let us know at:</t>
  </si>
  <si>
    <t>2013 SmartStockResearch.com Stock Analysis Spreadsheet</t>
  </si>
  <si>
    <t>If you like this spreadsheet, check out our brand new</t>
  </si>
  <si>
    <t>It can help you get a better grasp on how much your household</t>
  </si>
  <si>
    <t>Smart Financial Planning Spreadsheet!</t>
  </si>
  <si>
    <t>is spending and saving, and how you're positioned to meet your goals.</t>
  </si>
  <si>
    <t>not work with all types of stocks, including financial stocks and REIT's.  Additionally, please be aware that the spreadsheet was designed to work only with stocks that have non-negative earnings.</t>
  </si>
</sst>
</file>

<file path=xl/styles.xml><?xml version="1.0" encoding="utf-8"?>
<styleSheet xmlns="http://schemas.openxmlformats.org/spreadsheetml/2006/main">
  <numFmts count="1">
    <numFmt numFmtId="164" formatCode="&quot;$&quot;#,##0.00"/>
  </numFmts>
  <fonts count="23">
    <font>
      <sz val="11"/>
      <color theme="1"/>
      <name val="Calibri"/>
      <family val="2"/>
      <scheme val="minor"/>
    </font>
    <font>
      <b/>
      <sz val="11"/>
      <color theme="1"/>
      <name val="Calibri"/>
      <family val="2"/>
      <scheme val="minor"/>
    </font>
    <font>
      <u/>
      <sz val="11"/>
      <color theme="10"/>
      <name val="Calibri"/>
      <family val="2"/>
    </font>
    <font>
      <b/>
      <sz val="14"/>
      <color theme="1"/>
      <name val="Calibri"/>
      <family val="2"/>
      <scheme val="minor"/>
    </font>
    <font>
      <sz val="10"/>
      <color theme="1"/>
      <name val="Calibri"/>
      <family val="2"/>
      <scheme val="minor"/>
    </font>
    <font>
      <b/>
      <sz val="14"/>
      <color theme="0"/>
      <name val="Calibri"/>
      <family val="2"/>
      <scheme val="minor"/>
    </font>
    <font>
      <sz val="11"/>
      <color theme="0"/>
      <name val="Calibri"/>
      <family val="2"/>
      <scheme val="minor"/>
    </font>
    <font>
      <sz val="9"/>
      <color indexed="81"/>
      <name val="Tahoma"/>
      <family val="2"/>
    </font>
    <font>
      <b/>
      <sz val="9"/>
      <color indexed="81"/>
      <name val="Tahoma"/>
      <family val="2"/>
    </font>
    <font>
      <sz val="10"/>
      <color theme="1"/>
      <name val="Arial Unicode MS"/>
      <family val="2"/>
    </font>
    <font>
      <b/>
      <sz val="16"/>
      <color theme="0"/>
      <name val="Calibri"/>
      <family val="2"/>
      <scheme val="minor"/>
    </font>
    <font>
      <b/>
      <sz val="11"/>
      <name val="Calibri"/>
      <family val="2"/>
      <scheme val="minor"/>
    </font>
    <font>
      <b/>
      <sz val="12"/>
      <color theme="0"/>
      <name val="Calibri"/>
      <family val="2"/>
      <scheme val="minor"/>
    </font>
    <font>
      <b/>
      <sz val="14"/>
      <color theme="0"/>
      <name val="Century Gothic"/>
      <family val="2"/>
    </font>
    <font>
      <sz val="11"/>
      <color theme="4" tint="0.79998168889431442"/>
      <name val="Calibri"/>
      <family val="2"/>
      <scheme val="minor"/>
    </font>
    <font>
      <u/>
      <sz val="10"/>
      <color theme="10"/>
      <name val="Calibri"/>
      <family val="2"/>
    </font>
    <font>
      <b/>
      <sz val="10"/>
      <color theme="0"/>
      <name val="Calibri"/>
      <family val="2"/>
      <scheme val="minor"/>
    </font>
    <font>
      <b/>
      <sz val="20"/>
      <color theme="0"/>
      <name val="Calibri"/>
      <family val="2"/>
    </font>
    <font>
      <b/>
      <sz val="11"/>
      <color theme="0"/>
      <name val="Calibri"/>
      <family val="2"/>
      <scheme val="minor"/>
    </font>
    <font>
      <sz val="12"/>
      <color theme="1"/>
      <name val="Calibri"/>
      <family val="2"/>
      <scheme val="minor"/>
    </font>
    <font>
      <sz val="12"/>
      <color rgb="FF333333"/>
      <name val="Calibri"/>
      <family val="2"/>
      <scheme val="minor"/>
    </font>
    <font>
      <b/>
      <u/>
      <sz val="11"/>
      <color theme="10"/>
      <name val="Calibri"/>
      <family val="2"/>
    </font>
    <font>
      <sz val="11"/>
      <color rgb="FF000000"/>
      <name val="Calibri"/>
      <family val="2"/>
      <scheme val="minor"/>
    </font>
  </fonts>
  <fills count="26">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1" tint="0.499984740745262"/>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008000"/>
        <bgColor indexed="64"/>
      </patternFill>
    </fill>
    <fill>
      <patternFill patternType="solid">
        <fgColor theme="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3"/>
        <bgColor indexed="64"/>
      </patternFill>
    </fill>
    <fill>
      <patternFill patternType="solid">
        <fgColor theme="0" tint="-0.249977111117893"/>
        <bgColor indexed="64"/>
      </patternFill>
    </fill>
    <fill>
      <patternFill patternType="solid">
        <fgColor theme="9" tint="0.59999389629810485"/>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thin">
        <color theme="2"/>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style="medium">
        <color theme="1"/>
      </left>
      <right style="thin">
        <color indexed="64"/>
      </right>
      <top style="medium">
        <color indexed="64"/>
      </top>
      <bottom style="thin">
        <color indexed="64"/>
      </bottom>
      <diagonal/>
    </border>
    <border>
      <left/>
      <right style="medium">
        <color theme="1"/>
      </right>
      <top style="medium">
        <color indexed="64"/>
      </top>
      <bottom/>
      <diagonal/>
    </border>
    <border>
      <left style="medium">
        <color theme="1"/>
      </left>
      <right style="thin">
        <color indexed="64"/>
      </right>
      <top style="thin">
        <color indexed="64"/>
      </top>
      <bottom style="thin">
        <color indexed="64"/>
      </bottom>
      <diagonal/>
    </border>
    <border>
      <left/>
      <right style="medium">
        <color theme="1"/>
      </right>
      <top/>
      <bottom/>
      <diagonal/>
    </border>
    <border>
      <left style="medium">
        <color theme="1"/>
      </left>
      <right/>
      <top/>
      <bottom style="medium">
        <color indexed="64"/>
      </bottom>
      <diagonal/>
    </border>
    <border>
      <left/>
      <right style="medium">
        <color theme="1"/>
      </right>
      <top/>
      <bottom style="medium">
        <color indexed="64"/>
      </bottom>
      <diagonal/>
    </border>
    <border>
      <left style="medium">
        <color theme="1"/>
      </left>
      <right style="thin">
        <color indexed="64"/>
      </right>
      <top/>
      <bottom style="thin">
        <color indexed="64"/>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28">
    <xf numFmtId="0" fontId="0" fillId="0" borderId="0" xfId="0"/>
    <xf numFmtId="0" fontId="0" fillId="0" borderId="0" xfId="0" applyBorder="1"/>
    <xf numFmtId="0" fontId="4" fillId="0" borderId="1" xfId="0" applyFont="1" applyBorder="1"/>
    <xf numFmtId="10" fontId="4" fillId="0" borderId="1" xfId="0" applyNumberFormat="1" applyFont="1" applyBorder="1"/>
    <xf numFmtId="0" fontId="1" fillId="4" borderId="3" xfId="0" applyFont="1" applyFill="1" applyBorder="1" applyAlignment="1">
      <alignment horizontal="left" indent="1"/>
    </xf>
    <xf numFmtId="0" fontId="0" fillId="5" borderId="8" xfId="0" applyFill="1" applyBorder="1"/>
    <xf numFmtId="0" fontId="1" fillId="3" borderId="3" xfId="0" applyFont="1" applyFill="1" applyBorder="1" applyAlignment="1">
      <alignment horizontal="left" indent="1"/>
    </xf>
    <xf numFmtId="0" fontId="0" fillId="0" borderId="0" xfId="0" applyAlignment="1">
      <alignment horizontal="center"/>
    </xf>
    <xf numFmtId="0" fontId="9" fillId="0" borderId="0" xfId="0" applyFont="1"/>
    <xf numFmtId="0" fontId="0" fillId="6" borderId="0" xfId="0" applyFill="1"/>
    <xf numFmtId="0" fontId="0" fillId="0" borderId="11" xfId="0" applyBorder="1"/>
    <xf numFmtId="0" fontId="0" fillId="4" borderId="11" xfId="0" applyFill="1" applyBorder="1"/>
    <xf numFmtId="0" fontId="0" fillId="6" borderId="11" xfId="0" applyFill="1" applyBorder="1"/>
    <xf numFmtId="0" fontId="0" fillId="0" borderId="0" xfId="0" applyFont="1" applyBorder="1" applyAlignment="1">
      <alignment horizontal="left" indent="1"/>
    </xf>
    <xf numFmtId="0" fontId="0" fillId="0" borderId="0" xfId="0" applyBorder="1" applyAlignment="1">
      <alignment horizontal="left" indent="1"/>
    </xf>
    <xf numFmtId="10" fontId="0" fillId="0" borderId="0" xfId="0" applyNumberFormat="1"/>
    <xf numFmtId="0" fontId="1" fillId="0" borderId="0" xfId="0" applyNumberFormat="1" applyFont="1" applyAlignment="1">
      <alignment horizontal="center"/>
    </xf>
    <xf numFmtId="0" fontId="0" fillId="0" borderId="0" xfId="0" applyAlignment="1">
      <alignment horizontal="left"/>
    </xf>
    <xf numFmtId="0" fontId="0" fillId="0" borderId="0" xfId="0" applyFill="1"/>
    <xf numFmtId="0" fontId="0" fillId="0" borderId="5" xfId="0" applyFill="1" applyBorder="1" applyAlignment="1">
      <alignment horizontal="center"/>
    </xf>
    <xf numFmtId="0" fontId="0" fillId="0" borderId="6" xfId="0" applyFill="1" applyBorder="1" applyAlignment="1">
      <alignment horizontal="center"/>
    </xf>
    <xf numFmtId="0" fontId="0" fillId="0" borderId="9" xfId="0" applyFill="1" applyBorder="1" applyAlignment="1">
      <alignment horizontal="center"/>
    </xf>
    <xf numFmtId="9" fontId="0" fillId="0" borderId="11" xfId="0" applyNumberFormat="1" applyBorder="1" applyAlignment="1">
      <alignment shrinkToFit="1"/>
    </xf>
    <xf numFmtId="9" fontId="0" fillId="0" borderId="0" xfId="0" applyNumberFormat="1" applyBorder="1" applyAlignment="1">
      <alignment shrinkToFit="1"/>
    </xf>
    <xf numFmtId="9" fontId="0" fillId="0" borderId="28" xfId="0" applyNumberFormat="1" applyBorder="1" applyAlignment="1">
      <alignment shrinkToFit="1"/>
    </xf>
    <xf numFmtId="9" fontId="0" fillId="0" borderId="25" xfId="0" applyNumberFormat="1" applyBorder="1" applyAlignment="1">
      <alignment shrinkToFit="1"/>
    </xf>
    <xf numFmtId="9" fontId="0" fillId="0" borderId="8" xfId="0" applyNumberFormat="1" applyBorder="1" applyAlignment="1">
      <alignment shrinkToFit="1"/>
    </xf>
    <xf numFmtId="9" fontId="0" fillId="0" borderId="29" xfId="0" applyNumberFormat="1" applyBorder="1" applyAlignment="1">
      <alignment shrinkToFit="1"/>
    </xf>
    <xf numFmtId="0" fontId="0" fillId="0" borderId="17" xfId="0" applyBorder="1" applyAlignment="1">
      <alignment shrinkToFit="1"/>
    </xf>
    <xf numFmtId="0" fontId="0" fillId="0" borderId="17" xfId="0" applyBorder="1"/>
    <xf numFmtId="0" fontId="0" fillId="0" borderId="18" xfId="0" applyBorder="1"/>
    <xf numFmtId="9" fontId="0" fillId="0" borderId="11" xfId="0" applyNumberFormat="1" applyBorder="1" applyAlignment="1">
      <alignment horizontal="center" shrinkToFit="1"/>
    </xf>
    <xf numFmtId="9" fontId="0" fillId="0" borderId="0" xfId="0" applyNumberFormat="1" applyBorder="1" applyAlignment="1">
      <alignment horizontal="center" shrinkToFit="1"/>
    </xf>
    <xf numFmtId="9" fontId="0" fillId="0" borderId="28" xfId="0" applyNumberFormat="1" applyBorder="1" applyAlignment="1">
      <alignment horizontal="center" shrinkToFit="1"/>
    </xf>
    <xf numFmtId="0" fontId="0" fillId="12" borderId="0" xfId="0" applyFill="1"/>
    <xf numFmtId="0" fontId="0" fillId="5" borderId="0" xfId="0" applyFill="1"/>
    <xf numFmtId="0" fontId="3" fillId="3" borderId="34" xfId="0" applyFont="1" applyFill="1" applyBorder="1" applyAlignment="1">
      <alignment horizontal="left" indent="1"/>
    </xf>
    <xf numFmtId="0" fontId="0" fillId="5" borderId="35" xfId="0" applyFill="1" applyBorder="1"/>
    <xf numFmtId="0" fontId="4" fillId="0" borderId="36" xfId="0" applyFont="1" applyBorder="1" applyAlignment="1">
      <alignment horizontal="left" indent="2"/>
    </xf>
    <xf numFmtId="0" fontId="0" fillId="5" borderId="37" xfId="0" applyFill="1" applyBorder="1"/>
    <xf numFmtId="0" fontId="0" fillId="5" borderId="38" xfId="0" applyFill="1" applyBorder="1" applyAlignment="1">
      <alignment horizontal="left" indent="1"/>
    </xf>
    <xf numFmtId="0" fontId="0" fillId="5" borderId="39" xfId="0" applyFill="1" applyBorder="1"/>
    <xf numFmtId="0" fontId="3" fillId="4" borderId="34" xfId="0" applyFont="1" applyFill="1" applyBorder="1" applyAlignment="1">
      <alignment horizontal="left" indent="1"/>
    </xf>
    <xf numFmtId="0" fontId="0" fillId="5" borderId="38" xfId="0" applyFill="1" applyBorder="1" applyAlignment="1">
      <alignment horizontal="left" indent="2"/>
    </xf>
    <xf numFmtId="0" fontId="3" fillId="2" borderId="40" xfId="0" applyFont="1" applyFill="1" applyBorder="1" applyAlignment="1">
      <alignment horizontal="left" indent="1"/>
    </xf>
    <xf numFmtId="0" fontId="0" fillId="5" borderId="41" xfId="0" applyFill="1" applyBorder="1"/>
    <xf numFmtId="0" fontId="0" fillId="5" borderId="42" xfId="0" applyFill="1" applyBorder="1"/>
    <xf numFmtId="0" fontId="0" fillId="5" borderId="43" xfId="0" applyFill="1" applyBorder="1"/>
    <xf numFmtId="2" fontId="3" fillId="0" borderId="31" xfId="0" applyNumberFormat="1" applyFont="1" applyFill="1" applyBorder="1" applyAlignment="1">
      <alignment horizontal="center" vertical="center"/>
    </xf>
    <xf numFmtId="0" fontId="1" fillId="7" borderId="27" xfId="0" applyNumberFormat="1" applyFont="1" applyFill="1" applyBorder="1" applyAlignment="1">
      <alignment horizontal="center"/>
    </xf>
    <xf numFmtId="0" fontId="6" fillId="15" borderId="44" xfId="0" applyFont="1" applyFill="1" applyBorder="1"/>
    <xf numFmtId="0" fontId="6" fillId="15" borderId="10" xfId="0" applyFont="1" applyFill="1" applyBorder="1"/>
    <xf numFmtId="0" fontId="0" fillId="16" borderId="0" xfId="0" applyFill="1"/>
    <xf numFmtId="0" fontId="0" fillId="16" borderId="0" xfId="0" applyFill="1" applyBorder="1" applyAlignment="1">
      <alignment horizontal="left"/>
    </xf>
    <xf numFmtId="0" fontId="0" fillId="16" borderId="0" xfId="0" applyFill="1" applyBorder="1"/>
    <xf numFmtId="0" fontId="0" fillId="16" borderId="0" xfId="0" applyFill="1" applyAlignment="1">
      <alignment horizontal="center"/>
    </xf>
    <xf numFmtId="10" fontId="0" fillId="16" borderId="0" xfId="0" applyNumberFormat="1" applyFill="1" applyAlignment="1">
      <alignment shrinkToFit="1"/>
    </xf>
    <xf numFmtId="0" fontId="1" fillId="11" borderId="46" xfId="0" applyFont="1" applyFill="1" applyBorder="1"/>
    <xf numFmtId="0" fontId="1" fillId="11" borderId="50" xfId="0" applyFont="1" applyFill="1" applyBorder="1"/>
    <xf numFmtId="0" fontId="5" fillId="15" borderId="32" xfId="0" applyFont="1" applyFill="1" applyBorder="1" applyAlignment="1"/>
    <xf numFmtId="0" fontId="5" fillId="15" borderId="33" xfId="0" applyFont="1" applyFill="1" applyBorder="1" applyAlignment="1"/>
    <xf numFmtId="0" fontId="6" fillId="15" borderId="0" xfId="0" applyFont="1" applyFill="1"/>
    <xf numFmtId="0" fontId="0" fillId="0" borderId="0" xfId="0" applyFill="1" applyBorder="1" applyAlignment="1">
      <alignment horizontal="center"/>
    </xf>
    <xf numFmtId="10" fontId="0" fillId="0" borderId="0" xfId="0" applyNumberFormat="1" applyFont="1" applyFill="1" applyBorder="1" applyAlignment="1">
      <alignment horizontal="center"/>
    </xf>
    <xf numFmtId="10" fontId="0" fillId="0" borderId="0" xfId="0" applyNumberFormat="1" applyFill="1" applyBorder="1" applyAlignment="1">
      <alignment horizontal="center"/>
    </xf>
    <xf numFmtId="2" fontId="0" fillId="0" borderId="0" xfId="0" applyNumberFormat="1" applyFill="1" applyBorder="1" applyAlignment="1">
      <alignment horizontal="center"/>
    </xf>
    <xf numFmtId="0" fontId="0" fillId="0" borderId="0" xfId="0" applyFill="1" applyBorder="1"/>
    <xf numFmtId="0" fontId="0" fillId="0" borderId="11" xfId="0" applyFill="1" applyBorder="1"/>
    <xf numFmtId="0" fontId="13" fillId="15" borderId="0" xfId="0" applyFont="1" applyFill="1" applyAlignment="1"/>
    <xf numFmtId="0" fontId="13" fillId="15" borderId="0" xfId="0" applyFont="1" applyFill="1" applyAlignment="1">
      <alignment horizontal="left"/>
    </xf>
    <xf numFmtId="0" fontId="0" fillId="10" borderId="13" xfId="0" applyFont="1" applyFill="1" applyBorder="1"/>
    <xf numFmtId="0" fontId="1" fillId="10" borderId="10" xfId="0" applyFont="1" applyFill="1" applyBorder="1" applyAlignment="1">
      <alignment horizontal="left"/>
    </xf>
    <xf numFmtId="0" fontId="1" fillId="10" borderId="23" xfId="0" applyFont="1" applyFill="1" applyBorder="1" applyAlignment="1">
      <alignment horizontal="center"/>
    </xf>
    <xf numFmtId="0" fontId="1" fillId="10" borderId="23" xfId="0" applyNumberFormat="1" applyFont="1" applyFill="1" applyBorder="1" applyAlignment="1">
      <alignment horizontal="center" wrapText="1"/>
    </xf>
    <xf numFmtId="0" fontId="1" fillId="10" borderId="19" xfId="0" applyNumberFormat="1" applyFont="1" applyFill="1" applyBorder="1" applyAlignment="1">
      <alignment horizontal="center" wrapText="1"/>
    </xf>
    <xf numFmtId="0" fontId="0" fillId="5" borderId="0" xfId="0" applyFont="1" applyFill="1" applyBorder="1" applyAlignment="1">
      <alignment horizontal="left" indent="1"/>
    </xf>
    <xf numFmtId="0" fontId="0" fillId="5" borderId="0" xfId="0" applyFill="1" applyBorder="1" applyAlignment="1">
      <alignment horizontal="center"/>
    </xf>
    <xf numFmtId="0" fontId="0" fillId="5" borderId="0" xfId="0" applyFill="1" applyBorder="1"/>
    <xf numFmtId="0" fontId="0" fillId="5" borderId="0" xfId="0" applyFill="1" applyBorder="1" applyAlignment="1">
      <alignment horizontal="left" indent="1"/>
    </xf>
    <xf numFmtId="10" fontId="0" fillId="5" borderId="0" xfId="0" applyNumberFormat="1" applyFill="1" applyBorder="1" applyAlignment="1">
      <alignment horizontal="center"/>
    </xf>
    <xf numFmtId="0" fontId="0" fillId="5" borderId="11" xfId="0" applyFill="1" applyBorder="1"/>
    <xf numFmtId="0" fontId="11" fillId="4" borderId="11" xfId="0" applyFont="1" applyFill="1" applyBorder="1"/>
    <xf numFmtId="0" fontId="11" fillId="4" borderId="2" xfId="0" applyFont="1" applyFill="1" applyBorder="1" applyAlignment="1">
      <alignment horizontal="center"/>
    </xf>
    <xf numFmtId="0" fontId="11" fillId="4" borderId="11" xfId="0" applyFont="1" applyFill="1" applyBorder="1" applyAlignment="1">
      <alignment horizontal="center"/>
    </xf>
    <xf numFmtId="0" fontId="12" fillId="15" borderId="53" xfId="0" applyFont="1" applyFill="1" applyBorder="1"/>
    <xf numFmtId="0" fontId="6" fillId="15" borderId="54" xfId="0" applyFont="1" applyFill="1" applyBorder="1"/>
    <xf numFmtId="0" fontId="1" fillId="7" borderId="0" xfId="0" applyFont="1" applyFill="1" applyBorder="1"/>
    <xf numFmtId="0" fontId="11" fillId="7" borderId="0" xfId="0" applyFont="1" applyFill="1" applyBorder="1"/>
    <xf numFmtId="0" fontId="14" fillId="7" borderId="0" xfId="0" applyFont="1" applyFill="1" applyBorder="1" applyAlignment="1">
      <alignment horizontal="center"/>
    </xf>
    <xf numFmtId="0" fontId="0" fillId="7" borderId="0" xfId="0" applyFill="1" applyBorder="1" applyAlignment="1">
      <alignment horizontal="center"/>
    </xf>
    <xf numFmtId="0" fontId="1" fillId="7" borderId="0" xfId="0" applyFont="1" applyFill="1" applyBorder="1" applyAlignment="1">
      <alignment horizontal="left"/>
    </xf>
    <xf numFmtId="10" fontId="0" fillId="7" borderId="0" xfId="0" applyNumberFormat="1" applyFill="1" applyBorder="1" applyAlignment="1">
      <alignment horizontal="center"/>
    </xf>
    <xf numFmtId="0" fontId="15" fillId="16" borderId="0" xfId="1" applyFont="1" applyFill="1" applyBorder="1" applyAlignment="1" applyProtection="1"/>
    <xf numFmtId="0" fontId="4" fillId="16" borderId="15" xfId="0" applyFont="1" applyFill="1" applyBorder="1"/>
    <xf numFmtId="0" fontId="4" fillId="16" borderId="0" xfId="0" applyFont="1" applyFill="1" applyBorder="1" applyAlignment="1">
      <alignment horizontal="center"/>
    </xf>
    <xf numFmtId="0" fontId="4" fillId="16" borderId="6" xfId="0" applyFont="1" applyFill="1" applyBorder="1"/>
    <xf numFmtId="0" fontId="4" fillId="16" borderId="7" xfId="0" applyFont="1" applyFill="1" applyBorder="1"/>
    <xf numFmtId="0" fontId="0" fillId="16" borderId="8" xfId="0" applyFill="1" applyBorder="1"/>
    <xf numFmtId="0" fontId="0" fillId="16" borderId="9" xfId="0" applyFill="1" applyBorder="1"/>
    <xf numFmtId="0" fontId="4" fillId="16" borderId="0" xfId="0" applyFont="1" applyFill="1" applyBorder="1"/>
    <xf numFmtId="0" fontId="2" fillId="16" borderId="0" xfId="1" applyFill="1" applyAlignment="1" applyProtection="1"/>
    <xf numFmtId="0" fontId="3" fillId="2" borderId="8" xfId="0" applyFont="1" applyFill="1" applyBorder="1"/>
    <xf numFmtId="0" fontId="0" fillId="2" borderId="8" xfId="0" applyFill="1" applyBorder="1"/>
    <xf numFmtId="0" fontId="2" fillId="2" borderId="8" xfId="1" applyFill="1" applyBorder="1" applyAlignment="1" applyProtection="1"/>
    <xf numFmtId="0" fontId="0" fillId="0" borderId="4" xfId="0" applyFill="1" applyBorder="1" applyAlignment="1">
      <alignment horizontal="left"/>
    </xf>
    <xf numFmtId="10" fontId="0" fillId="0" borderId="24" xfId="0" applyNumberFormat="1" applyFill="1" applyBorder="1" applyAlignment="1">
      <alignment horizontal="center"/>
    </xf>
    <xf numFmtId="9" fontId="0" fillId="0" borderId="24" xfId="0" applyNumberFormat="1" applyFill="1" applyBorder="1" applyAlignment="1">
      <alignment horizontal="center"/>
    </xf>
    <xf numFmtId="0" fontId="0" fillId="0" borderId="24" xfId="0" applyFill="1" applyBorder="1" applyAlignment="1">
      <alignment horizontal="center"/>
    </xf>
    <xf numFmtId="0" fontId="0" fillId="0" borderId="20" xfId="0" applyFill="1" applyBorder="1" applyAlignment="1">
      <alignment horizontal="center"/>
    </xf>
    <xf numFmtId="0" fontId="0" fillId="0" borderId="0" xfId="0" applyFill="1" applyBorder="1" applyAlignment="1">
      <alignment horizontal="left"/>
    </xf>
    <xf numFmtId="10" fontId="0" fillId="0" borderId="11" xfId="0" applyNumberFormat="1" applyFill="1" applyBorder="1" applyAlignment="1">
      <alignment horizontal="center"/>
    </xf>
    <xf numFmtId="9" fontId="0" fillId="0" borderId="11" xfId="0" applyNumberFormat="1" applyFill="1" applyBorder="1" applyAlignment="1">
      <alignment horizontal="center"/>
    </xf>
    <xf numFmtId="0" fontId="0" fillId="0" borderId="11" xfId="0" applyFill="1" applyBorder="1" applyAlignment="1">
      <alignment horizontal="center"/>
    </xf>
    <xf numFmtId="0" fontId="0" fillId="0" borderId="21" xfId="0" applyFill="1" applyBorder="1" applyAlignment="1">
      <alignment horizontal="center"/>
    </xf>
    <xf numFmtId="0" fontId="0" fillId="0" borderId="8" xfId="0" applyFill="1" applyBorder="1" applyAlignment="1">
      <alignment horizontal="left"/>
    </xf>
    <xf numFmtId="10" fontId="0" fillId="0" borderId="25" xfId="0" applyNumberFormat="1" applyFill="1" applyBorder="1" applyAlignment="1">
      <alignment horizontal="center"/>
    </xf>
    <xf numFmtId="9" fontId="0" fillId="0" borderId="25" xfId="0" applyNumberFormat="1" applyFill="1" applyBorder="1" applyAlignment="1">
      <alignment horizontal="center"/>
    </xf>
    <xf numFmtId="0" fontId="0" fillId="0" borderId="25" xfId="0" applyFill="1" applyBorder="1" applyAlignment="1">
      <alignment horizontal="center"/>
    </xf>
    <xf numFmtId="0" fontId="0" fillId="0" borderId="22" xfId="0" applyFill="1" applyBorder="1" applyAlignment="1">
      <alignment horizontal="center"/>
    </xf>
    <xf numFmtId="0" fontId="0" fillId="0" borderId="14" xfId="0" applyFill="1" applyBorder="1" applyAlignment="1">
      <alignment horizontal="left"/>
    </xf>
    <xf numFmtId="0" fontId="0" fillId="0" borderId="26" xfId="0" applyFill="1" applyBorder="1" applyAlignment="1">
      <alignment horizontal="center"/>
    </xf>
    <xf numFmtId="0" fontId="0" fillId="0" borderId="15" xfId="0" applyFill="1" applyBorder="1" applyAlignment="1">
      <alignment horizontal="left"/>
    </xf>
    <xf numFmtId="0" fontId="0" fillId="0" borderId="12" xfId="0" applyFill="1" applyBorder="1" applyAlignment="1">
      <alignment horizontal="center"/>
    </xf>
    <xf numFmtId="9" fontId="0" fillId="0" borderId="26" xfId="0" applyNumberFormat="1" applyFill="1" applyBorder="1" applyAlignment="1">
      <alignment horizontal="center"/>
    </xf>
    <xf numFmtId="9" fontId="0" fillId="0" borderId="4" xfId="0" applyNumberFormat="1" applyFill="1" applyBorder="1" applyAlignment="1">
      <alignment horizontal="center"/>
    </xf>
    <xf numFmtId="9" fontId="0" fillId="0" borderId="12" xfId="0" applyNumberFormat="1" applyFill="1" applyBorder="1" applyAlignment="1">
      <alignment horizontal="center"/>
    </xf>
    <xf numFmtId="9" fontId="0" fillId="0" borderId="0" xfId="0" applyNumberFormat="1" applyFill="1" applyBorder="1" applyAlignment="1">
      <alignment horizontal="center"/>
    </xf>
    <xf numFmtId="0" fontId="0" fillId="0" borderId="7" xfId="0" applyFill="1" applyBorder="1" applyAlignment="1">
      <alignment horizontal="left"/>
    </xf>
    <xf numFmtId="9" fontId="0" fillId="0" borderId="27" xfId="0" applyNumberFormat="1" applyFill="1" applyBorder="1" applyAlignment="1">
      <alignment horizontal="center"/>
    </xf>
    <xf numFmtId="9" fontId="0" fillId="0" borderId="8" xfId="0" applyNumberFormat="1" applyFill="1" applyBorder="1" applyAlignment="1">
      <alignment horizontal="center"/>
    </xf>
    <xf numFmtId="0" fontId="0" fillId="0" borderId="27" xfId="0" applyFill="1" applyBorder="1" applyAlignment="1">
      <alignment horizontal="center"/>
    </xf>
    <xf numFmtId="0" fontId="4" fillId="0" borderId="0" xfId="0" applyFont="1"/>
    <xf numFmtId="10" fontId="0" fillId="0" borderId="15" xfId="0" applyNumberFormat="1" applyBorder="1" applyAlignment="1">
      <alignment horizontal="right" shrinkToFit="1"/>
    </xf>
    <xf numFmtId="0" fontId="5" fillId="21" borderId="31" xfId="0" applyFont="1" applyFill="1" applyBorder="1" applyAlignment="1">
      <alignment horizontal="center" vertical="center"/>
    </xf>
    <xf numFmtId="0" fontId="1" fillId="22" borderId="7" xfId="0" applyFont="1" applyFill="1" applyBorder="1" applyAlignment="1">
      <alignment vertical="center"/>
    </xf>
    <xf numFmtId="0" fontId="16" fillId="22" borderId="8" xfId="0" applyFont="1" applyFill="1" applyBorder="1" applyAlignment="1">
      <alignment vertical="center"/>
    </xf>
    <xf numFmtId="0" fontId="4" fillId="22" borderId="8" xfId="0" applyFont="1" applyFill="1" applyBorder="1"/>
    <xf numFmtId="0" fontId="4" fillId="22" borderId="9" xfId="0" applyFont="1" applyFill="1" applyBorder="1"/>
    <xf numFmtId="0" fontId="0" fillId="0" borderId="1" xfId="0" applyBorder="1" applyAlignment="1">
      <alignment horizontal="center"/>
    </xf>
    <xf numFmtId="0" fontId="0" fillId="0" borderId="1" xfId="0" applyBorder="1"/>
    <xf numFmtId="10" fontId="0" fillId="0" borderId="1" xfId="0" applyNumberFormat="1" applyBorder="1" applyAlignment="1">
      <alignment horizontal="center"/>
    </xf>
    <xf numFmtId="164" fontId="0" fillId="0" borderId="1" xfId="0" applyNumberFormat="1" applyBorder="1"/>
    <xf numFmtId="0" fontId="0" fillId="3" borderId="1" xfId="0" applyFill="1" applyBorder="1" applyAlignment="1">
      <alignment horizontal="center"/>
    </xf>
    <xf numFmtId="10" fontId="0" fillId="3" borderId="1" xfId="0" applyNumberFormat="1" applyFill="1" applyBorder="1" applyAlignment="1">
      <alignment horizontal="center"/>
    </xf>
    <xf numFmtId="9" fontId="0" fillId="3" borderId="1" xfId="0" applyNumberFormat="1" applyFill="1" applyBorder="1" applyAlignment="1">
      <alignment horizontal="center"/>
    </xf>
    <xf numFmtId="164" fontId="0" fillId="3" borderId="1" xfId="0" applyNumberFormat="1" applyFill="1" applyBorder="1" applyAlignment="1">
      <alignment horizontal="center"/>
    </xf>
    <xf numFmtId="0" fontId="20" fillId="0" borderId="1" xfId="0" applyFont="1" applyBorder="1"/>
    <xf numFmtId="164" fontId="19" fillId="0" borderId="1" xfId="0" applyNumberFormat="1" applyFont="1" applyBorder="1"/>
    <xf numFmtId="0" fontId="18" fillId="23" borderId="1" xfId="0" applyFont="1" applyFill="1" applyBorder="1" applyAlignment="1">
      <alignment horizontal="center"/>
    </xf>
    <xf numFmtId="0" fontId="18" fillId="23" borderId="1" xfId="0" applyFont="1" applyFill="1" applyBorder="1" applyAlignment="1">
      <alignment horizontal="center" wrapText="1"/>
    </xf>
    <xf numFmtId="0" fontId="3" fillId="16" borderId="0" xfId="0" applyFont="1" applyFill="1"/>
    <xf numFmtId="0" fontId="19" fillId="16" borderId="0" xfId="0" applyFont="1" applyFill="1"/>
    <xf numFmtId="0" fontId="11" fillId="24" borderId="1" xfId="0" applyFont="1" applyFill="1" applyBorder="1" applyAlignment="1">
      <alignment horizontal="center" wrapText="1"/>
    </xf>
    <xf numFmtId="0" fontId="18" fillId="23" borderId="1" xfId="0" applyFont="1" applyFill="1" applyBorder="1" applyAlignment="1"/>
    <xf numFmtId="164" fontId="1" fillId="25" borderId="1" xfId="0" applyNumberFormat="1" applyFont="1" applyFill="1" applyBorder="1"/>
    <xf numFmtId="10" fontId="1" fillId="25" borderId="1" xfId="0" applyNumberFormat="1" applyFont="1" applyFill="1" applyBorder="1"/>
    <xf numFmtId="0" fontId="5" fillId="23" borderId="1" xfId="0" applyFont="1" applyFill="1" applyBorder="1" applyAlignment="1"/>
    <xf numFmtId="0" fontId="1" fillId="16" borderId="1" xfId="0" applyFont="1" applyFill="1" applyBorder="1"/>
    <xf numFmtId="10" fontId="0" fillId="0" borderId="7" xfId="0" applyNumberFormat="1" applyBorder="1" applyAlignment="1">
      <alignment horizontal="right" shrinkToFit="1"/>
    </xf>
    <xf numFmtId="0" fontId="4" fillId="16" borderId="0" xfId="0" applyFont="1" applyFill="1"/>
    <xf numFmtId="0" fontId="1" fillId="16" borderId="13" xfId="0" applyFont="1" applyFill="1" applyBorder="1" applyAlignment="1">
      <alignment horizontal="center" vertical="center"/>
    </xf>
    <xf numFmtId="0" fontId="1" fillId="2" borderId="3" xfId="0" applyFont="1" applyFill="1" applyBorder="1" applyAlignment="1">
      <alignment horizontal="left" indent="1"/>
    </xf>
    <xf numFmtId="0" fontId="21" fillId="16" borderId="0" xfId="1" applyFont="1" applyFill="1" applyAlignment="1" applyProtection="1"/>
    <xf numFmtId="0" fontId="10" fillId="9" borderId="55" xfId="0" applyFont="1" applyFill="1" applyBorder="1" applyAlignment="1">
      <alignment horizontal="center"/>
    </xf>
    <xf numFmtId="0" fontId="10" fillId="9" borderId="2" xfId="0" applyFont="1" applyFill="1" applyBorder="1" applyAlignment="1">
      <alignment horizontal="center"/>
    </xf>
    <xf numFmtId="0" fontId="10" fillId="9" borderId="56" xfId="0" applyFont="1" applyFill="1" applyBorder="1" applyAlignment="1">
      <alignment horizontal="center"/>
    </xf>
    <xf numFmtId="0" fontId="0" fillId="8" borderId="1" xfId="0" applyFill="1" applyBorder="1" applyAlignment="1">
      <alignment horizontal="left"/>
    </xf>
    <xf numFmtId="0" fontId="0" fillId="8" borderId="47" xfId="0" applyFill="1" applyBorder="1" applyAlignment="1">
      <alignment horizontal="left"/>
    </xf>
    <xf numFmtId="14" fontId="0" fillId="8" borderId="51" xfId="0" applyNumberFormat="1" applyFill="1" applyBorder="1" applyAlignment="1">
      <alignment horizontal="left"/>
    </xf>
    <xf numFmtId="14" fontId="0" fillId="8" borderId="52" xfId="0" applyNumberFormat="1" applyFill="1" applyBorder="1" applyAlignment="1">
      <alignment horizontal="left"/>
    </xf>
    <xf numFmtId="0" fontId="0" fillId="8" borderId="1" xfId="0" applyFont="1" applyFill="1" applyBorder="1" applyAlignment="1">
      <alignment horizontal="left"/>
    </xf>
    <xf numFmtId="0" fontId="0" fillId="8" borderId="47" xfId="0" applyFont="1" applyFill="1" applyBorder="1" applyAlignment="1">
      <alignment horizontal="left"/>
    </xf>
    <xf numFmtId="0" fontId="17" fillId="19" borderId="15" xfId="1" applyFont="1" applyFill="1" applyBorder="1" applyAlignment="1" applyProtection="1">
      <alignment horizontal="center"/>
    </xf>
    <xf numFmtId="0" fontId="17" fillId="19" borderId="0" xfId="1" applyFont="1" applyFill="1" applyBorder="1" applyAlignment="1" applyProtection="1">
      <alignment horizontal="center"/>
    </xf>
    <xf numFmtId="0" fontId="17" fillId="19" borderId="6" xfId="1" applyFont="1" applyFill="1" applyBorder="1" applyAlignment="1" applyProtection="1">
      <alignment horizontal="center"/>
    </xf>
    <xf numFmtId="0" fontId="2" fillId="16" borderId="7" xfId="1" applyFill="1" applyBorder="1" applyAlignment="1" applyProtection="1">
      <alignment horizontal="center"/>
    </xf>
    <xf numFmtId="0" fontId="2" fillId="16" borderId="8" xfId="1" applyFill="1" applyBorder="1" applyAlignment="1" applyProtection="1">
      <alignment horizontal="center"/>
    </xf>
    <xf numFmtId="0" fontId="2" fillId="16" borderId="9" xfId="1" applyFill="1" applyBorder="1" applyAlignment="1" applyProtection="1">
      <alignment horizontal="center"/>
    </xf>
    <xf numFmtId="0" fontId="2" fillId="16" borderId="60" xfId="1" applyFill="1" applyBorder="1" applyAlignment="1" applyProtection="1">
      <alignment horizontal="center"/>
    </xf>
    <xf numFmtId="0" fontId="2" fillId="16" borderId="54" xfId="1" applyFill="1" applyBorder="1" applyAlignment="1" applyProtection="1">
      <alignment horizontal="center"/>
    </xf>
    <xf numFmtId="0" fontId="2" fillId="16" borderId="61" xfId="1" applyFill="1" applyBorder="1" applyAlignment="1" applyProtection="1">
      <alignment horizontal="center"/>
    </xf>
    <xf numFmtId="0" fontId="15" fillId="16" borderId="0" xfId="1" applyFont="1" applyFill="1" applyBorder="1" applyAlignment="1" applyProtection="1">
      <alignment horizontal="center"/>
    </xf>
    <xf numFmtId="0" fontId="2" fillId="16" borderId="57" xfId="1" applyFont="1" applyFill="1" applyBorder="1" applyAlignment="1" applyProtection="1">
      <alignment horizontal="center"/>
    </xf>
    <xf numFmtId="0" fontId="2" fillId="16" borderId="58" xfId="1" applyFont="1" applyFill="1" applyBorder="1" applyAlignment="1" applyProtection="1">
      <alignment horizontal="center"/>
    </xf>
    <xf numFmtId="0" fontId="2" fillId="16" borderId="59" xfId="1" applyFont="1" applyFill="1" applyBorder="1" applyAlignment="1" applyProtection="1">
      <alignment horizontal="center"/>
    </xf>
    <xf numFmtId="0" fontId="2" fillId="16" borderId="46" xfId="1" applyFont="1" applyFill="1" applyBorder="1" applyAlignment="1" applyProtection="1">
      <alignment horizontal="center"/>
    </xf>
    <xf numFmtId="0" fontId="2" fillId="16" borderId="1" xfId="1" applyFont="1" applyFill="1" applyBorder="1" applyAlignment="1" applyProtection="1">
      <alignment horizontal="center"/>
    </xf>
    <xf numFmtId="0" fontId="2" fillId="16" borderId="47" xfId="1" applyFont="1" applyFill="1" applyBorder="1" applyAlignment="1" applyProtection="1">
      <alignment horizontal="center"/>
    </xf>
    <xf numFmtId="0" fontId="1" fillId="22" borderId="48" xfId="0" applyFont="1" applyFill="1" applyBorder="1" applyAlignment="1">
      <alignment horizontal="center" vertical="center"/>
    </xf>
    <xf numFmtId="0" fontId="1" fillId="22" borderId="3" xfId="0" applyFont="1" applyFill="1" applyBorder="1" applyAlignment="1">
      <alignment horizontal="center" vertical="center"/>
    </xf>
    <xf numFmtId="0" fontId="1" fillId="22" borderId="49" xfId="0" applyFont="1" applyFill="1" applyBorder="1" applyAlignment="1">
      <alignment horizontal="center" vertical="center"/>
    </xf>
    <xf numFmtId="0" fontId="1" fillId="22" borderId="44" xfId="0" applyFont="1" applyFill="1" applyBorder="1" applyAlignment="1">
      <alignment horizontal="center" vertical="center"/>
    </xf>
    <xf numFmtId="0" fontId="1" fillId="22" borderId="10" xfId="0" applyFont="1" applyFill="1" applyBorder="1" applyAlignment="1">
      <alignment horizontal="center" vertical="center"/>
    </xf>
    <xf numFmtId="0" fontId="1" fillId="10" borderId="3" xfId="0" applyFont="1" applyFill="1" applyBorder="1" applyAlignment="1">
      <alignment horizontal="center"/>
    </xf>
    <xf numFmtId="0" fontId="1" fillId="7" borderId="14" xfId="0" applyFont="1" applyFill="1" applyBorder="1" applyAlignment="1">
      <alignment horizontal="center" vertical="center"/>
    </xf>
    <xf numFmtId="0" fontId="1" fillId="7" borderId="7" xfId="0" applyFont="1" applyFill="1" applyBorder="1" applyAlignment="1">
      <alignment horizontal="center" vertical="center"/>
    </xf>
    <xf numFmtId="0" fontId="1" fillId="7" borderId="24"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0" fillId="20" borderId="44" xfId="0" applyFill="1" applyBorder="1" applyAlignment="1">
      <alignment horizontal="left" wrapText="1"/>
    </xf>
    <xf numFmtId="0" fontId="0" fillId="20" borderId="10" xfId="0" applyFill="1" applyBorder="1" applyAlignment="1">
      <alignment horizontal="left" wrapText="1"/>
    </xf>
    <xf numFmtId="0" fontId="0" fillId="20" borderId="45" xfId="0" applyFill="1" applyBorder="1" applyAlignment="1">
      <alignment horizontal="left" wrapText="1"/>
    </xf>
    <xf numFmtId="0" fontId="1" fillId="4" borderId="16" xfId="0" applyFont="1" applyFill="1" applyBorder="1" applyAlignment="1">
      <alignment horizontal="center" vertical="center" textRotation="255"/>
    </xf>
    <xf numFmtId="0" fontId="1" fillId="4" borderId="17" xfId="0" applyFont="1" applyFill="1" applyBorder="1" applyAlignment="1">
      <alignment horizontal="center" vertical="center" textRotation="255"/>
    </xf>
    <xf numFmtId="0" fontId="1" fillId="4" borderId="18" xfId="0" applyFont="1" applyFill="1" applyBorder="1" applyAlignment="1">
      <alignment horizontal="center" vertical="center" textRotation="255"/>
    </xf>
    <xf numFmtId="0" fontId="4" fillId="3" borderId="16" xfId="0" applyFont="1" applyFill="1" applyBorder="1" applyAlignment="1">
      <alignment horizontal="center" textRotation="255"/>
    </xf>
    <xf numFmtId="0" fontId="4" fillId="3" borderId="17" xfId="0" applyFont="1" applyFill="1" applyBorder="1" applyAlignment="1">
      <alignment horizontal="center" textRotation="255"/>
    </xf>
    <xf numFmtId="0" fontId="2" fillId="6" borderId="44" xfId="1" applyFill="1" applyBorder="1" applyAlignment="1" applyProtection="1">
      <alignment horizontal="center" vertical="center"/>
    </xf>
    <xf numFmtId="0" fontId="2" fillId="6" borderId="45" xfId="1" applyFill="1" applyBorder="1" applyAlignment="1" applyProtection="1">
      <alignment horizontal="center" vertical="center"/>
    </xf>
    <xf numFmtId="0" fontId="4" fillId="17" borderId="16" xfId="0" applyFont="1" applyFill="1" applyBorder="1" applyAlignment="1">
      <alignment horizontal="center" vertical="center" textRotation="255"/>
    </xf>
    <xf numFmtId="0" fontId="4" fillId="17" borderId="17" xfId="0" applyFont="1" applyFill="1" applyBorder="1" applyAlignment="1">
      <alignment horizontal="center" vertical="center" textRotation="255"/>
    </xf>
    <xf numFmtId="0" fontId="4" fillId="18" borderId="16" xfId="0" applyFont="1" applyFill="1" applyBorder="1" applyAlignment="1">
      <alignment horizontal="center" vertical="center" textRotation="255"/>
    </xf>
    <xf numFmtId="0" fontId="4" fillId="18" borderId="17" xfId="0" applyFont="1" applyFill="1" applyBorder="1" applyAlignment="1">
      <alignment horizontal="center" vertical="center" textRotation="255"/>
    </xf>
    <xf numFmtId="0" fontId="4" fillId="18" borderId="18" xfId="0" applyFont="1" applyFill="1" applyBorder="1" applyAlignment="1">
      <alignment horizontal="center" vertical="center" textRotation="255"/>
    </xf>
    <xf numFmtId="0" fontId="2" fillId="6" borderId="8" xfId="1" applyFill="1" applyBorder="1" applyAlignment="1" applyProtection="1">
      <alignment horizontal="center" vertical="center"/>
    </xf>
    <xf numFmtId="0" fontId="2" fillId="6" borderId="39" xfId="1" applyFill="1" applyBorder="1" applyAlignment="1" applyProtection="1">
      <alignment horizontal="center" vertical="center"/>
    </xf>
    <xf numFmtId="0" fontId="2" fillId="6" borderId="0" xfId="1" applyFill="1" applyAlignment="1" applyProtection="1">
      <alignment horizontal="center" vertical="center"/>
    </xf>
    <xf numFmtId="0" fontId="5" fillId="13" borderId="30" xfId="0" applyFont="1" applyFill="1" applyBorder="1" applyAlignment="1">
      <alignment horizontal="center"/>
    </xf>
    <xf numFmtId="0" fontId="5" fillId="14" borderId="0" xfId="0" applyFont="1" applyFill="1" applyAlignment="1">
      <alignment horizontal="center"/>
    </xf>
    <xf numFmtId="0" fontId="5" fillId="15" borderId="10" xfId="0" applyFont="1" applyFill="1" applyBorder="1" applyAlignment="1">
      <alignment horizontal="center"/>
    </xf>
    <xf numFmtId="0" fontId="2" fillId="6" borderId="10" xfId="1" applyFill="1" applyBorder="1" applyAlignment="1" applyProtection="1">
      <alignment horizontal="center"/>
    </xf>
    <xf numFmtId="0" fontId="2" fillId="6" borderId="45" xfId="1" applyFill="1" applyBorder="1" applyAlignment="1" applyProtection="1">
      <alignment horizontal="center"/>
    </xf>
    <xf numFmtId="0" fontId="0" fillId="0" borderId="1" xfId="0" applyBorder="1" applyAlignment="1">
      <alignment horizontal="center"/>
    </xf>
    <xf numFmtId="0" fontId="12" fillId="23" borderId="53" xfId="0" applyFont="1" applyFill="1" applyBorder="1" applyAlignment="1">
      <alignment horizontal="center"/>
    </xf>
    <xf numFmtId="0" fontId="12" fillId="23" borderId="62" xfId="0" applyFont="1" applyFill="1" applyBorder="1" applyAlignment="1">
      <alignment horizontal="center"/>
    </xf>
    <xf numFmtId="0" fontId="2" fillId="16" borderId="0" xfId="1" applyFill="1" applyAlignment="1" applyProtection="1">
      <alignment horizontal="center"/>
    </xf>
    <xf numFmtId="0" fontId="5" fillId="23" borderId="1"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008000"/>
      <color rgb="FFFFFF99"/>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Margins</a:t>
            </a:r>
          </a:p>
        </c:rich>
      </c:tx>
      <c:layout>
        <c:manualLayout>
          <c:xMode val="edge"/>
          <c:yMode val="edge"/>
          <c:x val="0.41924649553334986"/>
          <c:y val="3.3333315835530002E-2"/>
        </c:manualLayout>
      </c:layout>
      <c:overlay val="1"/>
    </c:title>
    <c:plotArea>
      <c:layout>
        <c:manualLayout>
          <c:layoutTarget val="inner"/>
          <c:xMode val="edge"/>
          <c:yMode val="edge"/>
          <c:x val="0.15361329833770926"/>
          <c:y val="0.20315883901068338"/>
          <c:w val="0.49059751333900514"/>
          <c:h val="0.57009876456349273"/>
        </c:manualLayout>
      </c:layout>
      <c:lineChart>
        <c:grouping val="standard"/>
        <c:ser>
          <c:idx val="0"/>
          <c:order val="0"/>
          <c:tx>
            <c:strRef>
              <c:f>'Ratios and Metrics'!$A$4</c:f>
              <c:strCache>
                <c:ptCount val="1"/>
                <c:pt idx="0">
                  <c:v>Gross Margin</c:v>
                </c:pt>
              </c:strCache>
            </c:strRef>
          </c:tx>
          <c:cat>
            <c:numRef>
              <c:f>'Ratios and Metrics'!$B$2:$F$2</c:f>
              <c:numCache>
                <c:formatCode>General</c:formatCode>
                <c:ptCount val="5"/>
                <c:pt idx="0">
                  <c:v>2008</c:v>
                </c:pt>
                <c:pt idx="1">
                  <c:v>2009</c:v>
                </c:pt>
                <c:pt idx="2">
                  <c:v>2010</c:v>
                </c:pt>
                <c:pt idx="3">
                  <c:v>2011</c:v>
                </c:pt>
                <c:pt idx="4">
                  <c:v>2012</c:v>
                </c:pt>
              </c:numCache>
            </c:numRef>
          </c:cat>
          <c:val>
            <c:numRef>
              <c:f>'Ratios and Metrics'!$B$4:$F$4</c:f>
              <c:numCache>
                <c:formatCode>0.00%</c:formatCode>
                <c:ptCount val="5"/>
                <c:pt idx="0">
                  <c:v>0</c:v>
                </c:pt>
                <c:pt idx="1">
                  <c:v>0</c:v>
                </c:pt>
                <c:pt idx="2">
                  <c:v>0</c:v>
                </c:pt>
                <c:pt idx="3">
                  <c:v>0</c:v>
                </c:pt>
                <c:pt idx="4">
                  <c:v>0</c:v>
                </c:pt>
              </c:numCache>
            </c:numRef>
          </c:val>
        </c:ser>
        <c:ser>
          <c:idx val="1"/>
          <c:order val="1"/>
          <c:tx>
            <c:strRef>
              <c:f>'Ratios and Metrics'!$A$5</c:f>
              <c:strCache>
                <c:ptCount val="1"/>
                <c:pt idx="0">
                  <c:v>Operating Margin</c:v>
                </c:pt>
              </c:strCache>
            </c:strRef>
          </c:tx>
          <c:marker>
            <c:symbol val="diamond"/>
            <c:size val="7"/>
          </c:marker>
          <c:cat>
            <c:numRef>
              <c:f>'Ratios and Metrics'!$B$2:$F$2</c:f>
              <c:numCache>
                <c:formatCode>General</c:formatCode>
                <c:ptCount val="5"/>
                <c:pt idx="0">
                  <c:v>2008</c:v>
                </c:pt>
                <c:pt idx="1">
                  <c:v>2009</c:v>
                </c:pt>
                <c:pt idx="2">
                  <c:v>2010</c:v>
                </c:pt>
                <c:pt idx="3">
                  <c:v>2011</c:v>
                </c:pt>
                <c:pt idx="4">
                  <c:v>2012</c:v>
                </c:pt>
              </c:numCache>
            </c:numRef>
          </c:cat>
          <c:val>
            <c:numRef>
              <c:f>'Ratios and Metrics'!$B$5:$F$5</c:f>
              <c:numCache>
                <c:formatCode>0.00%</c:formatCode>
                <c:ptCount val="5"/>
                <c:pt idx="0">
                  <c:v>0</c:v>
                </c:pt>
                <c:pt idx="1">
                  <c:v>0</c:v>
                </c:pt>
                <c:pt idx="2">
                  <c:v>0</c:v>
                </c:pt>
                <c:pt idx="3">
                  <c:v>0</c:v>
                </c:pt>
                <c:pt idx="4">
                  <c:v>0</c:v>
                </c:pt>
              </c:numCache>
            </c:numRef>
          </c:val>
        </c:ser>
        <c:ser>
          <c:idx val="2"/>
          <c:order val="2"/>
          <c:tx>
            <c:strRef>
              <c:f>'Ratios and Metrics'!$A$6</c:f>
              <c:strCache>
                <c:ptCount val="1"/>
                <c:pt idx="0">
                  <c:v>EBT Margin</c:v>
                </c:pt>
              </c:strCache>
            </c:strRef>
          </c:tx>
          <c:marker>
            <c:symbol val="diamond"/>
            <c:size val="7"/>
          </c:marker>
          <c:cat>
            <c:numRef>
              <c:f>'Ratios and Metrics'!$B$2:$F$2</c:f>
              <c:numCache>
                <c:formatCode>General</c:formatCode>
                <c:ptCount val="5"/>
                <c:pt idx="0">
                  <c:v>2008</c:v>
                </c:pt>
                <c:pt idx="1">
                  <c:v>2009</c:v>
                </c:pt>
                <c:pt idx="2">
                  <c:v>2010</c:v>
                </c:pt>
                <c:pt idx="3">
                  <c:v>2011</c:v>
                </c:pt>
                <c:pt idx="4">
                  <c:v>2012</c:v>
                </c:pt>
              </c:numCache>
            </c:numRef>
          </c:cat>
          <c:val>
            <c:numRef>
              <c:f>'Ratios and Metrics'!$B$6:$F$6</c:f>
              <c:numCache>
                <c:formatCode>0.00%</c:formatCode>
                <c:ptCount val="5"/>
                <c:pt idx="0">
                  <c:v>0</c:v>
                </c:pt>
                <c:pt idx="1">
                  <c:v>0</c:v>
                </c:pt>
                <c:pt idx="2">
                  <c:v>0</c:v>
                </c:pt>
                <c:pt idx="3">
                  <c:v>0</c:v>
                </c:pt>
                <c:pt idx="4">
                  <c:v>0</c:v>
                </c:pt>
              </c:numCache>
            </c:numRef>
          </c:val>
        </c:ser>
        <c:dLbls/>
        <c:marker val="1"/>
        <c:axId val="49459200"/>
        <c:axId val="49460736"/>
      </c:lineChart>
      <c:catAx>
        <c:axId val="49459200"/>
        <c:scaling>
          <c:orientation val="minMax"/>
        </c:scaling>
        <c:axPos val="b"/>
        <c:numFmt formatCode="General" sourceLinked="1"/>
        <c:tickLblPos val="low"/>
        <c:crossAx val="49460736"/>
        <c:crosses val="autoZero"/>
        <c:auto val="1"/>
        <c:lblAlgn val="ctr"/>
        <c:lblOffset val="100"/>
      </c:catAx>
      <c:valAx>
        <c:axId val="49460736"/>
        <c:scaling>
          <c:orientation val="minMax"/>
        </c:scaling>
        <c:axPos val="l"/>
        <c:majorGridlines/>
        <c:numFmt formatCode="0.00%" sourceLinked="1"/>
        <c:tickLblPos val="nextTo"/>
        <c:crossAx val="49459200"/>
        <c:crosses val="autoZero"/>
        <c:crossBetween val="between"/>
      </c:valAx>
    </c:plotArea>
    <c:legend>
      <c:legendPos val="r"/>
      <c:layout/>
    </c:legend>
    <c:plotVisOnly val="1"/>
    <c:dispBlanksAs val="gap"/>
  </c:chart>
  <c:printSettings>
    <c:headerFooter/>
    <c:pageMargins b="0.75000000000000477" l="0.70000000000000062" r="0.70000000000000062" t="0.750000000000004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Management Effectiveness</a:t>
            </a:r>
          </a:p>
        </c:rich>
      </c:tx>
      <c:layout>
        <c:manualLayout>
          <c:xMode val="edge"/>
          <c:yMode val="edge"/>
          <c:x val="0.26046512725235188"/>
          <c:y val="2.666665266842402E-2"/>
        </c:manualLayout>
      </c:layout>
      <c:overlay val="1"/>
    </c:title>
    <c:plotArea>
      <c:layout>
        <c:manualLayout>
          <c:layoutTarget val="inner"/>
          <c:xMode val="edge"/>
          <c:yMode val="edge"/>
          <c:x val="0.18338992985678279"/>
          <c:y val="0.18676554934574699"/>
          <c:w val="0.71083331705124952"/>
          <c:h val="0.45534466875578988"/>
        </c:manualLayout>
      </c:layout>
      <c:lineChart>
        <c:grouping val="standard"/>
        <c:ser>
          <c:idx val="0"/>
          <c:order val="0"/>
          <c:tx>
            <c:strRef>
              <c:f>'Ratios and Metrics'!$A$9</c:f>
              <c:strCache>
                <c:ptCount val="1"/>
                <c:pt idx="0">
                  <c:v>Return on Assets</c:v>
                </c:pt>
              </c:strCache>
            </c:strRef>
          </c:tx>
          <c:cat>
            <c:numRef>
              <c:f>'Ratios and Metrics'!$B$2:$F$2</c:f>
              <c:numCache>
                <c:formatCode>General</c:formatCode>
                <c:ptCount val="5"/>
                <c:pt idx="0">
                  <c:v>2008</c:v>
                </c:pt>
                <c:pt idx="1">
                  <c:v>2009</c:v>
                </c:pt>
                <c:pt idx="2">
                  <c:v>2010</c:v>
                </c:pt>
                <c:pt idx="3">
                  <c:v>2011</c:v>
                </c:pt>
                <c:pt idx="4">
                  <c:v>2012</c:v>
                </c:pt>
              </c:numCache>
            </c:numRef>
          </c:cat>
          <c:val>
            <c:numRef>
              <c:f>'Ratios and Metrics'!$B$9:$F$9</c:f>
              <c:numCache>
                <c:formatCode>0.00%</c:formatCode>
                <c:ptCount val="5"/>
                <c:pt idx="0">
                  <c:v>0</c:v>
                </c:pt>
                <c:pt idx="1">
                  <c:v>0</c:v>
                </c:pt>
                <c:pt idx="2">
                  <c:v>0</c:v>
                </c:pt>
                <c:pt idx="3">
                  <c:v>0</c:v>
                </c:pt>
                <c:pt idx="4">
                  <c:v>0</c:v>
                </c:pt>
              </c:numCache>
            </c:numRef>
          </c:val>
        </c:ser>
        <c:ser>
          <c:idx val="1"/>
          <c:order val="1"/>
          <c:tx>
            <c:strRef>
              <c:f>'Ratios and Metrics'!$A$10</c:f>
              <c:strCache>
                <c:ptCount val="1"/>
                <c:pt idx="0">
                  <c:v>Return on Equity</c:v>
                </c:pt>
              </c:strCache>
            </c:strRef>
          </c:tx>
          <c:marker>
            <c:symbol val="diamond"/>
            <c:size val="7"/>
            <c:spPr>
              <a:solidFill>
                <a:schemeClr val="accent2"/>
              </a:solidFill>
            </c:spPr>
          </c:marker>
          <c:cat>
            <c:numRef>
              <c:f>'Ratios and Metrics'!$B$2:$F$2</c:f>
              <c:numCache>
                <c:formatCode>General</c:formatCode>
                <c:ptCount val="5"/>
                <c:pt idx="0">
                  <c:v>2008</c:v>
                </c:pt>
                <c:pt idx="1">
                  <c:v>2009</c:v>
                </c:pt>
                <c:pt idx="2">
                  <c:v>2010</c:v>
                </c:pt>
                <c:pt idx="3">
                  <c:v>2011</c:v>
                </c:pt>
                <c:pt idx="4">
                  <c:v>2012</c:v>
                </c:pt>
              </c:numCache>
            </c:numRef>
          </c:cat>
          <c:val>
            <c:numRef>
              <c:f>'Ratios and Metrics'!$B$10:$F$10</c:f>
              <c:numCache>
                <c:formatCode>0.00%</c:formatCode>
                <c:ptCount val="5"/>
                <c:pt idx="0">
                  <c:v>0</c:v>
                </c:pt>
                <c:pt idx="1">
                  <c:v>0</c:v>
                </c:pt>
                <c:pt idx="2">
                  <c:v>0</c:v>
                </c:pt>
                <c:pt idx="3">
                  <c:v>0</c:v>
                </c:pt>
                <c:pt idx="4">
                  <c:v>0</c:v>
                </c:pt>
              </c:numCache>
            </c:numRef>
          </c:val>
        </c:ser>
        <c:ser>
          <c:idx val="2"/>
          <c:order val="2"/>
          <c:tx>
            <c:strRef>
              <c:f>'Ratios and Metrics'!$A$11</c:f>
              <c:strCache>
                <c:ptCount val="1"/>
                <c:pt idx="0">
                  <c:v>Return on Invested Capital (ROIC) Estimate</c:v>
                </c:pt>
              </c:strCache>
            </c:strRef>
          </c:tx>
          <c:marker>
            <c:symbol val="diamond"/>
            <c:size val="7"/>
          </c:marker>
          <c:cat>
            <c:numRef>
              <c:f>'Ratios and Metrics'!$B$2:$F$2</c:f>
              <c:numCache>
                <c:formatCode>General</c:formatCode>
                <c:ptCount val="5"/>
                <c:pt idx="0">
                  <c:v>2008</c:v>
                </c:pt>
                <c:pt idx="1">
                  <c:v>2009</c:v>
                </c:pt>
                <c:pt idx="2">
                  <c:v>2010</c:v>
                </c:pt>
                <c:pt idx="3">
                  <c:v>2011</c:v>
                </c:pt>
                <c:pt idx="4">
                  <c:v>2012</c:v>
                </c:pt>
              </c:numCache>
            </c:numRef>
          </c:cat>
          <c:val>
            <c:numRef>
              <c:f>'Ratios and Metrics'!$B$11:$F$11</c:f>
              <c:numCache>
                <c:formatCode>0.00%</c:formatCode>
                <c:ptCount val="5"/>
                <c:pt idx="0">
                  <c:v>0</c:v>
                </c:pt>
                <c:pt idx="1">
                  <c:v>0</c:v>
                </c:pt>
                <c:pt idx="2">
                  <c:v>0</c:v>
                </c:pt>
                <c:pt idx="3">
                  <c:v>0</c:v>
                </c:pt>
                <c:pt idx="4">
                  <c:v>0</c:v>
                </c:pt>
              </c:numCache>
            </c:numRef>
          </c:val>
        </c:ser>
        <c:dLbls/>
        <c:marker val="1"/>
        <c:axId val="50491392"/>
        <c:axId val="50492928"/>
      </c:lineChart>
      <c:catAx>
        <c:axId val="50491392"/>
        <c:scaling>
          <c:orientation val="minMax"/>
        </c:scaling>
        <c:axPos val="b"/>
        <c:numFmt formatCode="General" sourceLinked="1"/>
        <c:tickLblPos val="low"/>
        <c:crossAx val="50492928"/>
        <c:crosses val="autoZero"/>
        <c:auto val="1"/>
        <c:lblAlgn val="ctr"/>
        <c:lblOffset val="100"/>
      </c:catAx>
      <c:valAx>
        <c:axId val="50492928"/>
        <c:scaling>
          <c:orientation val="minMax"/>
        </c:scaling>
        <c:axPos val="l"/>
        <c:majorGridlines/>
        <c:numFmt formatCode="0.00%" sourceLinked="1"/>
        <c:tickLblPos val="nextTo"/>
        <c:crossAx val="50491392"/>
        <c:crosses val="autoZero"/>
        <c:crossBetween val="between"/>
      </c:valAx>
    </c:plotArea>
    <c:legend>
      <c:legendPos val="b"/>
      <c:layout>
        <c:manualLayout>
          <c:xMode val="edge"/>
          <c:yMode val="edge"/>
          <c:x val="0.12291957301863322"/>
          <c:y val="0.80465177718180525"/>
          <c:w val="0.78393726838735656"/>
          <c:h val="0.17895478724891906"/>
        </c:manualLayout>
      </c:layout>
    </c:legend>
    <c:plotVisOnly val="1"/>
    <c:dispBlanksAs val="gap"/>
  </c:chart>
  <c:printSettings>
    <c:headerFooter/>
    <c:pageMargins b="0.750000000000005" l="0.70000000000000062" r="0.70000000000000062" t="0.75000000000000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Revenue and Income</a:t>
            </a:r>
            <a:r>
              <a:rPr lang="en-US" sz="1400" baseline="0"/>
              <a:t> Growth</a:t>
            </a:r>
            <a:endParaRPr lang="en-US" sz="1400"/>
          </a:p>
        </c:rich>
      </c:tx>
      <c:layout>
        <c:manualLayout>
          <c:xMode val="edge"/>
          <c:yMode val="edge"/>
          <c:x val="0.26046512725235188"/>
          <c:y val="2.6666652668424037E-2"/>
        </c:manualLayout>
      </c:layout>
      <c:overlay val="1"/>
    </c:title>
    <c:plotArea>
      <c:layout>
        <c:manualLayout>
          <c:layoutTarget val="inner"/>
          <c:xMode val="edge"/>
          <c:yMode val="edge"/>
          <c:x val="0.15361329833770937"/>
          <c:y val="0.20315883901068338"/>
          <c:w val="0.4726200123860923"/>
          <c:h val="0.61009879862578775"/>
        </c:manualLayout>
      </c:layout>
      <c:barChart>
        <c:barDir val="col"/>
        <c:grouping val="clustered"/>
        <c:ser>
          <c:idx val="0"/>
          <c:order val="0"/>
          <c:tx>
            <c:strRef>
              <c:f>'Ratios and Metrics'!$A$14</c:f>
              <c:strCache>
                <c:ptCount val="1"/>
                <c:pt idx="0">
                  <c:v>Net Income Growth</c:v>
                </c:pt>
              </c:strCache>
            </c:strRef>
          </c:tx>
          <c:cat>
            <c:numRef>
              <c:f>'Ratios and Metrics'!$C$2:$F$2</c:f>
              <c:numCache>
                <c:formatCode>General</c:formatCode>
                <c:ptCount val="4"/>
                <c:pt idx="0">
                  <c:v>2009</c:v>
                </c:pt>
                <c:pt idx="1">
                  <c:v>2010</c:v>
                </c:pt>
                <c:pt idx="2">
                  <c:v>2011</c:v>
                </c:pt>
                <c:pt idx="3">
                  <c:v>2012</c:v>
                </c:pt>
              </c:numCache>
            </c:numRef>
          </c:cat>
          <c:val>
            <c:numRef>
              <c:f>'Ratios and Metrics'!$C$14:$F$14</c:f>
              <c:numCache>
                <c:formatCode>0.00%</c:formatCode>
                <c:ptCount val="4"/>
                <c:pt idx="0">
                  <c:v>#N/A</c:v>
                </c:pt>
                <c:pt idx="1">
                  <c:v>#N/A</c:v>
                </c:pt>
                <c:pt idx="2">
                  <c:v>#N/A</c:v>
                </c:pt>
                <c:pt idx="3">
                  <c:v>#N/A</c:v>
                </c:pt>
              </c:numCache>
            </c:numRef>
          </c:val>
        </c:ser>
        <c:ser>
          <c:idx val="1"/>
          <c:order val="1"/>
          <c:tx>
            <c:strRef>
              <c:f>'Ratios and Metrics'!$A$15</c:f>
              <c:strCache>
                <c:ptCount val="1"/>
                <c:pt idx="0">
                  <c:v>Operating Income Growth</c:v>
                </c:pt>
              </c:strCache>
            </c:strRef>
          </c:tx>
          <c:cat>
            <c:numRef>
              <c:f>'Ratios and Metrics'!$C$2:$F$2</c:f>
              <c:numCache>
                <c:formatCode>General</c:formatCode>
                <c:ptCount val="4"/>
                <c:pt idx="0">
                  <c:v>2009</c:v>
                </c:pt>
                <c:pt idx="1">
                  <c:v>2010</c:v>
                </c:pt>
                <c:pt idx="2">
                  <c:v>2011</c:v>
                </c:pt>
                <c:pt idx="3">
                  <c:v>2012</c:v>
                </c:pt>
              </c:numCache>
            </c:numRef>
          </c:cat>
          <c:val>
            <c:numRef>
              <c:f>'Ratios and Metrics'!$C$15:$F$15</c:f>
              <c:numCache>
                <c:formatCode>0.00%</c:formatCode>
                <c:ptCount val="4"/>
                <c:pt idx="0">
                  <c:v>#N/A</c:v>
                </c:pt>
                <c:pt idx="1">
                  <c:v>#N/A</c:v>
                </c:pt>
                <c:pt idx="2">
                  <c:v>#N/A</c:v>
                </c:pt>
                <c:pt idx="3">
                  <c:v>#N/A</c:v>
                </c:pt>
              </c:numCache>
            </c:numRef>
          </c:val>
        </c:ser>
        <c:ser>
          <c:idx val="2"/>
          <c:order val="2"/>
          <c:tx>
            <c:strRef>
              <c:f>'Ratios and Metrics'!$A$16</c:f>
              <c:strCache>
                <c:ptCount val="1"/>
                <c:pt idx="0">
                  <c:v>Revenue Growth</c:v>
                </c:pt>
              </c:strCache>
            </c:strRef>
          </c:tx>
          <c:cat>
            <c:numRef>
              <c:f>'Ratios and Metrics'!$C$2:$F$2</c:f>
              <c:numCache>
                <c:formatCode>General</c:formatCode>
                <c:ptCount val="4"/>
                <c:pt idx="0">
                  <c:v>2009</c:v>
                </c:pt>
                <c:pt idx="1">
                  <c:v>2010</c:v>
                </c:pt>
                <c:pt idx="2">
                  <c:v>2011</c:v>
                </c:pt>
                <c:pt idx="3">
                  <c:v>2012</c:v>
                </c:pt>
              </c:numCache>
            </c:numRef>
          </c:cat>
          <c:val>
            <c:numRef>
              <c:f>'Ratios and Metrics'!$C$16:$F$16</c:f>
              <c:numCache>
                <c:formatCode>0.00%</c:formatCode>
                <c:ptCount val="4"/>
                <c:pt idx="0">
                  <c:v>#N/A</c:v>
                </c:pt>
                <c:pt idx="1">
                  <c:v>#N/A</c:v>
                </c:pt>
                <c:pt idx="2">
                  <c:v>#N/A</c:v>
                </c:pt>
                <c:pt idx="3">
                  <c:v>#N/A</c:v>
                </c:pt>
              </c:numCache>
            </c:numRef>
          </c:val>
        </c:ser>
        <c:dLbls/>
        <c:axId val="50520064"/>
        <c:axId val="50521600"/>
      </c:barChart>
      <c:catAx>
        <c:axId val="50520064"/>
        <c:scaling>
          <c:orientation val="minMax"/>
        </c:scaling>
        <c:axPos val="b"/>
        <c:numFmt formatCode="General" sourceLinked="1"/>
        <c:tickLblPos val="low"/>
        <c:crossAx val="50521600"/>
        <c:crosses val="autoZero"/>
        <c:auto val="1"/>
        <c:lblAlgn val="ctr"/>
        <c:lblOffset val="100"/>
      </c:catAx>
      <c:valAx>
        <c:axId val="50521600"/>
        <c:scaling>
          <c:orientation val="minMax"/>
        </c:scaling>
        <c:axPos val="l"/>
        <c:majorGridlines/>
        <c:numFmt formatCode="0.00%" sourceLinked="1"/>
        <c:tickLblPos val="nextTo"/>
        <c:crossAx val="50520064"/>
        <c:crosses val="autoZero"/>
        <c:crossBetween val="between"/>
      </c:valAx>
    </c:plotArea>
    <c:legend>
      <c:legendPos val="r"/>
      <c:layout>
        <c:manualLayout>
          <c:xMode val="edge"/>
          <c:yMode val="edge"/>
          <c:x val="0.62840119142410999"/>
          <c:y val="0.31962657106886566"/>
          <c:w val="0.36846902002418236"/>
          <c:h val="0.46952734566715748"/>
        </c:manualLayout>
      </c:layout>
    </c:legend>
    <c:plotVisOnly val="1"/>
    <c:dispBlanksAs val="gap"/>
  </c:chart>
  <c:printSettings>
    <c:headerFooter/>
    <c:pageMargins b="0.75000000000000522" l="0.70000000000000062" r="0.70000000000000062" t="0.750000000000005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EPS and Dividend Growth</a:t>
            </a:r>
          </a:p>
        </c:rich>
      </c:tx>
      <c:layout>
        <c:manualLayout>
          <c:xMode val="edge"/>
          <c:yMode val="edge"/>
          <c:x val="0.26046512725235188"/>
          <c:y val="2.6666652668424051E-2"/>
        </c:manualLayout>
      </c:layout>
      <c:overlay val="1"/>
    </c:title>
    <c:plotArea>
      <c:layout>
        <c:manualLayout>
          <c:layoutTarget val="inner"/>
          <c:xMode val="edge"/>
          <c:yMode val="edge"/>
          <c:x val="0.15361329833770945"/>
          <c:y val="0.20315883901068338"/>
          <c:w val="0.53493714263712144"/>
          <c:h val="0.60578959846375302"/>
        </c:manualLayout>
      </c:layout>
      <c:barChart>
        <c:barDir val="col"/>
        <c:grouping val="clustered"/>
        <c:ser>
          <c:idx val="1"/>
          <c:order val="0"/>
          <c:tx>
            <c:strRef>
              <c:f>'Ratios and Metrics'!$A$17</c:f>
              <c:strCache>
                <c:ptCount val="1"/>
                <c:pt idx="0">
                  <c:v>EPS Growth</c:v>
                </c:pt>
              </c:strCache>
            </c:strRef>
          </c:tx>
          <c:dLbls>
            <c:showVal val="1"/>
          </c:dLbls>
          <c:cat>
            <c:numRef>
              <c:f>'Ratios and Metrics'!$C$2:$F$2</c:f>
              <c:numCache>
                <c:formatCode>General</c:formatCode>
                <c:ptCount val="4"/>
                <c:pt idx="0">
                  <c:v>2009</c:v>
                </c:pt>
                <c:pt idx="1">
                  <c:v>2010</c:v>
                </c:pt>
                <c:pt idx="2">
                  <c:v>2011</c:v>
                </c:pt>
                <c:pt idx="3">
                  <c:v>2012</c:v>
                </c:pt>
              </c:numCache>
            </c:numRef>
          </c:cat>
          <c:val>
            <c:numRef>
              <c:f>'Ratios and Metrics'!$C$17:$F$17</c:f>
              <c:numCache>
                <c:formatCode>0.00%</c:formatCode>
                <c:ptCount val="4"/>
                <c:pt idx="0">
                  <c:v>#N/A</c:v>
                </c:pt>
                <c:pt idx="1">
                  <c:v>#N/A</c:v>
                </c:pt>
                <c:pt idx="2">
                  <c:v>#N/A</c:v>
                </c:pt>
                <c:pt idx="3">
                  <c:v>#N/A</c:v>
                </c:pt>
              </c:numCache>
            </c:numRef>
          </c:val>
        </c:ser>
        <c:ser>
          <c:idx val="0"/>
          <c:order val="1"/>
          <c:tx>
            <c:strRef>
              <c:f>'Ratios and Metrics'!$A$18</c:f>
              <c:strCache>
                <c:ptCount val="1"/>
                <c:pt idx="0">
                  <c:v>Dividend Growth</c:v>
                </c:pt>
              </c:strCache>
            </c:strRef>
          </c:tx>
          <c:cat>
            <c:numRef>
              <c:f>'Ratios and Metrics'!$C$2:$F$2</c:f>
              <c:numCache>
                <c:formatCode>General</c:formatCode>
                <c:ptCount val="4"/>
                <c:pt idx="0">
                  <c:v>2009</c:v>
                </c:pt>
                <c:pt idx="1">
                  <c:v>2010</c:v>
                </c:pt>
                <c:pt idx="2">
                  <c:v>2011</c:v>
                </c:pt>
                <c:pt idx="3">
                  <c:v>2012</c:v>
                </c:pt>
              </c:numCache>
            </c:numRef>
          </c:cat>
          <c:val>
            <c:numRef>
              <c:f>'Ratios and Metrics'!$C$18:$F$18</c:f>
              <c:numCache>
                <c:formatCode>0.00%</c:formatCode>
                <c:ptCount val="4"/>
                <c:pt idx="0">
                  <c:v>#N/A</c:v>
                </c:pt>
                <c:pt idx="1">
                  <c:v>#N/A</c:v>
                </c:pt>
                <c:pt idx="2">
                  <c:v>#N/A</c:v>
                </c:pt>
                <c:pt idx="3">
                  <c:v>#N/A</c:v>
                </c:pt>
              </c:numCache>
            </c:numRef>
          </c:val>
        </c:ser>
        <c:ser>
          <c:idx val="2"/>
          <c:order val="2"/>
          <c:tx>
            <c:strRef>
              <c:f>'Ratios and Metrics'!$A$19</c:f>
              <c:strCache>
                <c:ptCount val="1"/>
                <c:pt idx="0">
                  <c:v>Dividend Payout Growth</c:v>
                </c:pt>
              </c:strCache>
            </c:strRef>
          </c:tx>
          <c:cat>
            <c:numRef>
              <c:f>'Ratios and Metrics'!$C$2:$F$2</c:f>
              <c:numCache>
                <c:formatCode>General</c:formatCode>
                <c:ptCount val="4"/>
                <c:pt idx="0">
                  <c:v>2009</c:v>
                </c:pt>
                <c:pt idx="1">
                  <c:v>2010</c:v>
                </c:pt>
                <c:pt idx="2">
                  <c:v>2011</c:v>
                </c:pt>
                <c:pt idx="3">
                  <c:v>2012</c:v>
                </c:pt>
              </c:numCache>
            </c:numRef>
          </c:cat>
          <c:val>
            <c:numRef>
              <c:f>'Ratios and Metrics'!$C$19:$F$19</c:f>
              <c:numCache>
                <c:formatCode>0.00%</c:formatCode>
                <c:ptCount val="4"/>
                <c:pt idx="0">
                  <c:v>0</c:v>
                </c:pt>
                <c:pt idx="1">
                  <c:v>0</c:v>
                </c:pt>
                <c:pt idx="2">
                  <c:v>0</c:v>
                </c:pt>
                <c:pt idx="3">
                  <c:v>0</c:v>
                </c:pt>
              </c:numCache>
            </c:numRef>
          </c:val>
        </c:ser>
        <c:dLbls/>
        <c:axId val="50442240"/>
        <c:axId val="50443776"/>
      </c:barChart>
      <c:catAx>
        <c:axId val="50442240"/>
        <c:scaling>
          <c:orientation val="minMax"/>
        </c:scaling>
        <c:axPos val="b"/>
        <c:numFmt formatCode="General" sourceLinked="1"/>
        <c:tickLblPos val="low"/>
        <c:crossAx val="50443776"/>
        <c:crosses val="autoZero"/>
        <c:auto val="1"/>
        <c:lblAlgn val="ctr"/>
        <c:lblOffset val="100"/>
      </c:catAx>
      <c:valAx>
        <c:axId val="50443776"/>
        <c:scaling>
          <c:orientation val="minMax"/>
        </c:scaling>
        <c:axPos val="l"/>
        <c:majorGridlines/>
        <c:numFmt formatCode="0.00%" sourceLinked="1"/>
        <c:tickLblPos val="nextTo"/>
        <c:crossAx val="50442240"/>
        <c:crosses val="autoZero"/>
        <c:crossBetween val="between"/>
      </c:valAx>
    </c:plotArea>
    <c:legend>
      <c:legendPos val="r"/>
      <c:layout>
        <c:manualLayout>
          <c:xMode val="edge"/>
          <c:yMode val="edge"/>
          <c:x val="0.69712364194084542"/>
          <c:y val="0.23906296590635764"/>
          <c:w val="0.29748301022274698"/>
          <c:h val="0.36984784210999638"/>
        </c:manualLayout>
      </c:layout>
    </c:legend>
    <c:plotVisOnly val="1"/>
    <c:dispBlanksAs val="gap"/>
  </c:chart>
  <c:printSettings>
    <c:headerFooter/>
    <c:pageMargins b="0.75000000000000544" l="0.70000000000000062" r="0.70000000000000062" t="0.750000000000005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a:pPr>
            <a:r>
              <a:rPr lang="en-US" sz="1200"/>
              <a:t>Income Statement Results</a:t>
            </a:r>
          </a:p>
        </c:rich>
      </c:tx>
      <c:layout>
        <c:manualLayout>
          <c:xMode val="edge"/>
          <c:yMode val="edge"/>
          <c:x val="0.24407960199004972"/>
          <c:y val="2.7778593739290505E-2"/>
        </c:manualLayout>
      </c:layout>
      <c:overlay val="1"/>
    </c:title>
    <c:plotArea>
      <c:layout>
        <c:manualLayout>
          <c:layoutTarget val="inner"/>
          <c:xMode val="edge"/>
          <c:yMode val="edge"/>
          <c:x val="9.8571741032371027E-2"/>
          <c:y val="0.19491907261592478"/>
          <c:w val="0.85270603674541312"/>
          <c:h val="0.52857660409873786"/>
        </c:manualLayout>
      </c:layout>
      <c:barChart>
        <c:barDir val="col"/>
        <c:grouping val="clustered"/>
        <c:ser>
          <c:idx val="1"/>
          <c:order val="0"/>
          <c:tx>
            <c:strRef>
              <c:f>Financials!$A$3</c:f>
              <c:strCache>
                <c:ptCount val="1"/>
                <c:pt idx="0">
                  <c:v>Revenue</c:v>
                </c:pt>
              </c:strCache>
            </c:strRef>
          </c:tx>
          <c:spPr>
            <a:solidFill>
              <a:schemeClr val="accent3">
                <a:lumMod val="40000"/>
                <a:lumOff val="60000"/>
              </a:schemeClr>
            </a:solidFill>
          </c:spPr>
          <c:cat>
            <c:numRef>
              <c:f>Financials!$B$2:$F$2</c:f>
              <c:numCache>
                <c:formatCode>General</c:formatCode>
                <c:ptCount val="5"/>
                <c:pt idx="0">
                  <c:v>2008</c:v>
                </c:pt>
                <c:pt idx="1">
                  <c:v>2009</c:v>
                </c:pt>
                <c:pt idx="2">
                  <c:v>2010</c:v>
                </c:pt>
                <c:pt idx="3">
                  <c:v>2011</c:v>
                </c:pt>
                <c:pt idx="4">
                  <c:v>2012</c:v>
                </c:pt>
              </c:numCache>
            </c:numRef>
          </c:cat>
          <c:val>
            <c:numRef>
              <c:f>Financials!$B$3:$F$3</c:f>
              <c:numCache>
                <c:formatCode>General</c:formatCode>
                <c:ptCount val="5"/>
                <c:pt idx="0">
                  <c:v>#N/A</c:v>
                </c:pt>
                <c:pt idx="1">
                  <c:v>#N/A</c:v>
                </c:pt>
                <c:pt idx="2">
                  <c:v>#N/A</c:v>
                </c:pt>
                <c:pt idx="3">
                  <c:v>#N/A</c:v>
                </c:pt>
                <c:pt idx="4">
                  <c:v>#N/A</c:v>
                </c:pt>
              </c:numCache>
            </c:numRef>
          </c:val>
        </c:ser>
        <c:ser>
          <c:idx val="4"/>
          <c:order val="1"/>
          <c:tx>
            <c:strRef>
              <c:f>Financials!$A$6</c:f>
              <c:strCache>
                <c:ptCount val="1"/>
                <c:pt idx="0">
                  <c:v>Net Income</c:v>
                </c:pt>
              </c:strCache>
            </c:strRef>
          </c:tx>
          <c:spPr>
            <a:solidFill>
              <a:schemeClr val="tx2">
                <a:lumMod val="40000"/>
                <a:lumOff val="60000"/>
              </a:schemeClr>
            </a:solidFill>
          </c:spPr>
          <c:cat>
            <c:numRef>
              <c:f>Financials!$B$2:$F$2</c:f>
              <c:numCache>
                <c:formatCode>General</c:formatCode>
                <c:ptCount val="5"/>
                <c:pt idx="0">
                  <c:v>2008</c:v>
                </c:pt>
                <c:pt idx="1">
                  <c:v>2009</c:v>
                </c:pt>
                <c:pt idx="2">
                  <c:v>2010</c:v>
                </c:pt>
                <c:pt idx="3">
                  <c:v>2011</c:v>
                </c:pt>
                <c:pt idx="4">
                  <c:v>2012</c:v>
                </c:pt>
              </c:numCache>
            </c:numRef>
          </c:cat>
          <c:val>
            <c:numRef>
              <c:f>Financials!$B$6:$F$6</c:f>
              <c:numCache>
                <c:formatCode>General</c:formatCode>
                <c:ptCount val="5"/>
                <c:pt idx="0">
                  <c:v>#N/A</c:v>
                </c:pt>
                <c:pt idx="1">
                  <c:v>#N/A</c:v>
                </c:pt>
                <c:pt idx="2">
                  <c:v>#N/A</c:v>
                </c:pt>
                <c:pt idx="3">
                  <c:v>#N/A</c:v>
                </c:pt>
                <c:pt idx="4">
                  <c:v>#N/A</c:v>
                </c:pt>
              </c:numCache>
            </c:numRef>
          </c:val>
        </c:ser>
        <c:dLbls/>
        <c:axId val="50587904"/>
        <c:axId val="50597888"/>
      </c:barChart>
      <c:lineChart>
        <c:grouping val="standard"/>
        <c:ser>
          <c:idx val="0"/>
          <c:order val="2"/>
          <c:tx>
            <c:strRef>
              <c:f>Financials!$A$8</c:f>
              <c:strCache>
                <c:ptCount val="1"/>
                <c:pt idx="0">
                  <c:v>Profit Margin</c:v>
                </c:pt>
              </c:strCache>
            </c:strRef>
          </c:tx>
          <c:spPr>
            <a:ln>
              <a:solidFill>
                <a:schemeClr val="accent2"/>
              </a:solidFill>
            </a:ln>
          </c:spPr>
          <c:marker>
            <c:spPr>
              <a:solidFill>
                <a:schemeClr val="accent2"/>
              </a:solidFill>
              <a:ln>
                <a:solidFill>
                  <a:srgbClr val="C0504D"/>
                </a:solidFill>
              </a:ln>
            </c:spPr>
          </c:marker>
          <c:dLbls>
            <c:dLblPos val="t"/>
            <c:showVal val="1"/>
          </c:dLbls>
          <c:cat>
            <c:numRef>
              <c:f>Financials!$B$2:$F$2</c:f>
              <c:numCache>
                <c:formatCode>General</c:formatCode>
                <c:ptCount val="5"/>
                <c:pt idx="0">
                  <c:v>2008</c:v>
                </c:pt>
                <c:pt idx="1">
                  <c:v>2009</c:v>
                </c:pt>
                <c:pt idx="2">
                  <c:v>2010</c:v>
                </c:pt>
                <c:pt idx="3">
                  <c:v>2011</c:v>
                </c:pt>
                <c:pt idx="4">
                  <c:v>2012</c:v>
                </c:pt>
              </c:numCache>
            </c:numRef>
          </c:cat>
          <c:val>
            <c:numRef>
              <c:f>Financials!$B$8:$F$8</c:f>
              <c:numCache>
                <c:formatCode>0.00%</c:formatCode>
                <c:ptCount val="5"/>
                <c:pt idx="0">
                  <c:v>#N/A</c:v>
                </c:pt>
                <c:pt idx="1">
                  <c:v>#N/A</c:v>
                </c:pt>
                <c:pt idx="2">
                  <c:v>#N/A</c:v>
                </c:pt>
                <c:pt idx="3">
                  <c:v>#N/A</c:v>
                </c:pt>
                <c:pt idx="4">
                  <c:v>#N/A</c:v>
                </c:pt>
              </c:numCache>
            </c:numRef>
          </c:val>
        </c:ser>
        <c:dLbls/>
        <c:marker val="1"/>
        <c:axId val="50600960"/>
        <c:axId val="50599424"/>
      </c:lineChart>
      <c:catAx>
        <c:axId val="50587904"/>
        <c:scaling>
          <c:orientation val="minMax"/>
        </c:scaling>
        <c:axPos val="b"/>
        <c:numFmt formatCode="General" sourceLinked="1"/>
        <c:tickLblPos val="nextTo"/>
        <c:crossAx val="50597888"/>
        <c:crosses val="autoZero"/>
        <c:auto val="1"/>
        <c:lblAlgn val="ctr"/>
        <c:lblOffset val="100"/>
      </c:catAx>
      <c:valAx>
        <c:axId val="50597888"/>
        <c:scaling>
          <c:orientation val="minMax"/>
        </c:scaling>
        <c:axPos val="l"/>
        <c:majorGridlines/>
        <c:numFmt formatCode="General" sourceLinked="1"/>
        <c:tickLblPos val="nextTo"/>
        <c:crossAx val="50587904"/>
        <c:crosses val="autoZero"/>
        <c:crossBetween val="between"/>
      </c:valAx>
      <c:valAx>
        <c:axId val="50599424"/>
        <c:scaling>
          <c:orientation val="minMax"/>
          <c:max val="1"/>
          <c:min val="0"/>
        </c:scaling>
        <c:axPos val="r"/>
        <c:numFmt formatCode="0.00%" sourceLinked="1"/>
        <c:tickLblPos val="nextTo"/>
        <c:crossAx val="50600960"/>
        <c:crosses val="max"/>
        <c:crossBetween val="between"/>
        <c:majorUnit val="0.2"/>
      </c:valAx>
      <c:catAx>
        <c:axId val="50600960"/>
        <c:scaling>
          <c:orientation val="minMax"/>
        </c:scaling>
        <c:delete val="1"/>
        <c:axPos val="b"/>
        <c:numFmt formatCode="General" sourceLinked="1"/>
        <c:tickLblPos val="none"/>
        <c:crossAx val="50599424"/>
        <c:crosses val="autoZero"/>
        <c:auto val="1"/>
        <c:lblAlgn val="ctr"/>
        <c:lblOffset val="100"/>
      </c:catAx>
    </c:plotArea>
    <c:legend>
      <c:legendPos val="r"/>
      <c:layout>
        <c:manualLayout>
          <c:xMode val="edge"/>
          <c:yMode val="edge"/>
          <c:x val="0.125843224820778"/>
          <c:y val="0.89308673888469958"/>
          <c:w val="0.7444534230357247"/>
          <c:h val="9.3290903414394763E-2"/>
        </c:manualLayout>
      </c:layout>
    </c:legend>
    <c:plotVisOnly val="1"/>
    <c:dispBlanksAs val="gap"/>
  </c:chart>
  <c:txPr>
    <a:bodyPr/>
    <a:lstStyle/>
    <a:p>
      <a:pPr>
        <a:defRPr sz="900"/>
      </a:pPr>
      <a:endParaRPr lang="en-US"/>
    </a:p>
  </c:txPr>
  <c:printSettings>
    <c:headerFooter/>
    <c:pageMargins b="0.750000000000006" l="0.70000000000000062" r="0.70000000000000062" t="0.75000000000000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a:pPr>
            <a:r>
              <a:rPr lang="en-US" sz="1200"/>
              <a:t>Balance Sheet Results</a:t>
            </a:r>
          </a:p>
        </c:rich>
      </c:tx>
      <c:layout>
        <c:manualLayout>
          <c:xMode val="edge"/>
          <c:yMode val="edge"/>
          <c:x val="0.30119402985074906"/>
          <c:y val="4.3010752688172046E-2"/>
        </c:manualLayout>
      </c:layout>
      <c:overlay val="1"/>
    </c:title>
    <c:plotArea>
      <c:layout>
        <c:manualLayout>
          <c:layoutTarget val="inner"/>
          <c:xMode val="edge"/>
          <c:yMode val="edge"/>
          <c:x val="9.8571741032371027E-2"/>
          <c:y val="0.19491907261592484"/>
          <c:w val="0.85270603674541334"/>
          <c:h val="0.48021743154015367"/>
        </c:manualLayout>
      </c:layout>
      <c:barChart>
        <c:barDir val="col"/>
        <c:grouping val="clustered"/>
        <c:ser>
          <c:idx val="0"/>
          <c:order val="0"/>
          <c:tx>
            <c:strRef>
              <c:f>Financials!$A$12</c:f>
              <c:strCache>
                <c:ptCount val="1"/>
                <c:pt idx="0">
                  <c:v>Total Assets</c:v>
                </c:pt>
              </c:strCache>
            </c:strRef>
          </c:tx>
          <c:spPr>
            <a:solidFill>
              <a:schemeClr val="accent1">
                <a:lumMod val="40000"/>
                <a:lumOff val="60000"/>
              </a:schemeClr>
            </a:solidFill>
            <a:ln>
              <a:solidFill>
                <a:schemeClr val="accent4">
                  <a:lumMod val="60000"/>
                  <a:lumOff val="40000"/>
                </a:schemeClr>
              </a:solidFill>
            </a:ln>
          </c:spPr>
          <c:cat>
            <c:numRef>
              <c:f>Financials!$B$10:$F$10</c:f>
              <c:numCache>
                <c:formatCode>General</c:formatCode>
                <c:ptCount val="5"/>
                <c:pt idx="0">
                  <c:v>2008</c:v>
                </c:pt>
                <c:pt idx="1">
                  <c:v>2009</c:v>
                </c:pt>
                <c:pt idx="2">
                  <c:v>2010</c:v>
                </c:pt>
                <c:pt idx="3">
                  <c:v>2011</c:v>
                </c:pt>
                <c:pt idx="4">
                  <c:v>2012</c:v>
                </c:pt>
              </c:numCache>
            </c:numRef>
          </c:cat>
          <c:val>
            <c:numRef>
              <c:f>Financials!$B$12:$F$12</c:f>
              <c:numCache>
                <c:formatCode>General</c:formatCode>
                <c:ptCount val="5"/>
                <c:pt idx="0">
                  <c:v>#N/A</c:v>
                </c:pt>
                <c:pt idx="1">
                  <c:v>#N/A</c:v>
                </c:pt>
                <c:pt idx="2">
                  <c:v>#N/A</c:v>
                </c:pt>
                <c:pt idx="3">
                  <c:v>#N/A</c:v>
                </c:pt>
                <c:pt idx="4">
                  <c:v>#N/A</c:v>
                </c:pt>
              </c:numCache>
            </c:numRef>
          </c:val>
        </c:ser>
        <c:ser>
          <c:idx val="3"/>
          <c:order val="1"/>
          <c:tx>
            <c:strRef>
              <c:f>Financials!$A$14</c:f>
              <c:strCache>
                <c:ptCount val="1"/>
                <c:pt idx="0">
                  <c:v>Total Liabilities</c:v>
                </c:pt>
              </c:strCache>
            </c:strRef>
          </c:tx>
          <c:cat>
            <c:numRef>
              <c:f>Financials!$B$10:$F$10</c:f>
              <c:numCache>
                <c:formatCode>General</c:formatCode>
                <c:ptCount val="5"/>
                <c:pt idx="0">
                  <c:v>2008</c:v>
                </c:pt>
                <c:pt idx="1">
                  <c:v>2009</c:v>
                </c:pt>
                <c:pt idx="2">
                  <c:v>2010</c:v>
                </c:pt>
                <c:pt idx="3">
                  <c:v>2011</c:v>
                </c:pt>
                <c:pt idx="4">
                  <c:v>2012</c:v>
                </c:pt>
              </c:numCache>
            </c:numRef>
          </c:cat>
          <c:val>
            <c:numRef>
              <c:f>Financials!$B$14:$F$14</c:f>
              <c:numCache>
                <c:formatCode>General</c:formatCode>
                <c:ptCount val="5"/>
                <c:pt idx="0">
                  <c:v>#N/A</c:v>
                </c:pt>
                <c:pt idx="1">
                  <c:v>#N/A</c:v>
                </c:pt>
                <c:pt idx="2">
                  <c:v>#N/A</c:v>
                </c:pt>
                <c:pt idx="3">
                  <c:v>#N/A</c:v>
                </c:pt>
                <c:pt idx="4">
                  <c:v>#N/A</c:v>
                </c:pt>
              </c:numCache>
            </c:numRef>
          </c:val>
        </c:ser>
        <c:dLbls/>
        <c:axId val="50645632"/>
        <c:axId val="51786112"/>
      </c:barChart>
      <c:lineChart>
        <c:grouping val="standard"/>
        <c:ser>
          <c:idx val="1"/>
          <c:order val="2"/>
          <c:tx>
            <c:strRef>
              <c:f>Financials!$A$16</c:f>
              <c:strCache>
                <c:ptCount val="1"/>
                <c:pt idx="0">
                  <c:v>Debt to Assets %</c:v>
                </c:pt>
              </c:strCache>
            </c:strRef>
          </c:tx>
          <c:dLbls>
            <c:txPr>
              <a:bodyPr/>
              <a:lstStyle/>
              <a:p>
                <a:pPr>
                  <a:defRPr sz="900"/>
                </a:pPr>
                <a:endParaRPr lang="en-US"/>
              </a:p>
            </c:txPr>
            <c:dLblPos val="t"/>
            <c:showVal val="1"/>
          </c:dLbls>
          <c:cat>
            <c:numRef>
              <c:f>Financials!$B$10:$F$10</c:f>
              <c:numCache>
                <c:formatCode>General</c:formatCode>
                <c:ptCount val="5"/>
                <c:pt idx="0">
                  <c:v>2008</c:v>
                </c:pt>
                <c:pt idx="1">
                  <c:v>2009</c:v>
                </c:pt>
                <c:pt idx="2">
                  <c:v>2010</c:v>
                </c:pt>
                <c:pt idx="3">
                  <c:v>2011</c:v>
                </c:pt>
                <c:pt idx="4">
                  <c:v>2012</c:v>
                </c:pt>
              </c:numCache>
            </c:numRef>
          </c:cat>
          <c:val>
            <c:numRef>
              <c:f>Financials!$B$16:$F$16</c:f>
              <c:numCache>
                <c:formatCode>0.00%</c:formatCode>
                <c:ptCount val="5"/>
                <c:pt idx="0">
                  <c:v>#N/A</c:v>
                </c:pt>
                <c:pt idx="1">
                  <c:v>#N/A</c:v>
                </c:pt>
                <c:pt idx="2">
                  <c:v>#N/A</c:v>
                </c:pt>
                <c:pt idx="3">
                  <c:v>#N/A</c:v>
                </c:pt>
                <c:pt idx="4">
                  <c:v>#N/A</c:v>
                </c:pt>
              </c:numCache>
            </c:numRef>
          </c:val>
        </c:ser>
        <c:dLbls/>
        <c:marker val="1"/>
        <c:axId val="51789184"/>
        <c:axId val="51787648"/>
      </c:lineChart>
      <c:catAx>
        <c:axId val="50645632"/>
        <c:scaling>
          <c:orientation val="minMax"/>
        </c:scaling>
        <c:axPos val="b"/>
        <c:numFmt formatCode="General" sourceLinked="1"/>
        <c:tickLblPos val="nextTo"/>
        <c:crossAx val="51786112"/>
        <c:crosses val="autoZero"/>
        <c:auto val="1"/>
        <c:lblAlgn val="ctr"/>
        <c:lblOffset val="100"/>
      </c:catAx>
      <c:valAx>
        <c:axId val="51786112"/>
        <c:scaling>
          <c:orientation val="minMax"/>
        </c:scaling>
        <c:axPos val="l"/>
        <c:majorGridlines/>
        <c:numFmt formatCode="General" sourceLinked="1"/>
        <c:tickLblPos val="nextTo"/>
        <c:crossAx val="50645632"/>
        <c:crosses val="autoZero"/>
        <c:crossBetween val="between"/>
      </c:valAx>
      <c:valAx>
        <c:axId val="51787648"/>
        <c:scaling>
          <c:orientation val="minMax"/>
        </c:scaling>
        <c:axPos val="r"/>
        <c:numFmt formatCode="0.00%" sourceLinked="0"/>
        <c:tickLblPos val="nextTo"/>
        <c:crossAx val="51789184"/>
        <c:crosses val="max"/>
        <c:crossBetween val="between"/>
        <c:majorUnit val="0.2"/>
      </c:valAx>
      <c:catAx>
        <c:axId val="51789184"/>
        <c:scaling>
          <c:orientation val="minMax"/>
        </c:scaling>
        <c:delete val="1"/>
        <c:axPos val="b"/>
        <c:numFmt formatCode="General" sourceLinked="1"/>
        <c:tickLblPos val="none"/>
        <c:crossAx val="51787648"/>
        <c:crosses val="autoZero"/>
        <c:auto val="1"/>
        <c:lblAlgn val="ctr"/>
        <c:lblOffset val="100"/>
      </c:catAx>
    </c:plotArea>
    <c:legend>
      <c:legendPos val="r"/>
      <c:layout>
        <c:manualLayout>
          <c:xMode val="edge"/>
          <c:yMode val="edge"/>
          <c:x val="6.3683228407637862E-2"/>
          <c:y val="0.84537601813858776"/>
          <c:w val="0.86341892578112756"/>
          <c:h val="0.14836426532641492"/>
        </c:manualLayout>
      </c:layout>
    </c:legend>
    <c:plotVisOnly val="1"/>
    <c:dispBlanksAs val="gap"/>
  </c:chart>
  <c:printSettings>
    <c:headerFooter/>
    <c:pageMargins b="0.75000000000000622" l="0.70000000000000062" r="0.70000000000000062" t="0.750000000000006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a:pPr>
            <a:r>
              <a:rPr lang="en-US" sz="1200"/>
              <a:t>Cash Flow</a:t>
            </a:r>
            <a:r>
              <a:rPr lang="en-US" sz="1200" baseline="0"/>
              <a:t> Results</a:t>
            </a:r>
            <a:endParaRPr lang="en-US" sz="1200"/>
          </a:p>
        </c:rich>
      </c:tx>
      <c:overlay val="1"/>
    </c:title>
    <c:plotArea>
      <c:layout>
        <c:manualLayout>
          <c:layoutTarget val="inner"/>
          <c:xMode val="edge"/>
          <c:yMode val="edge"/>
          <c:x val="0.10429396325459322"/>
          <c:y val="0.16785337730219621"/>
          <c:w val="0.82437967642105148"/>
          <c:h val="0.47949301209143724"/>
        </c:manualLayout>
      </c:layout>
      <c:lineChart>
        <c:grouping val="standard"/>
        <c:ser>
          <c:idx val="1"/>
          <c:order val="0"/>
          <c:tx>
            <c:strRef>
              <c:f>Financials!$A$19</c:f>
              <c:strCache>
                <c:ptCount val="1"/>
                <c:pt idx="0">
                  <c:v>Net Cash Provided by Operating Activities</c:v>
                </c:pt>
              </c:strCache>
            </c:strRef>
          </c:tx>
          <c:marker>
            <c:symbol val="diamond"/>
            <c:size val="7"/>
          </c:marker>
          <c:cat>
            <c:numRef>
              <c:f>Financials!$B$18:$F$18</c:f>
              <c:numCache>
                <c:formatCode>General</c:formatCode>
                <c:ptCount val="5"/>
                <c:pt idx="0">
                  <c:v>2008</c:v>
                </c:pt>
                <c:pt idx="1">
                  <c:v>2009</c:v>
                </c:pt>
                <c:pt idx="2">
                  <c:v>2010</c:v>
                </c:pt>
                <c:pt idx="3">
                  <c:v>2011</c:v>
                </c:pt>
                <c:pt idx="4">
                  <c:v>2012</c:v>
                </c:pt>
              </c:numCache>
            </c:numRef>
          </c:cat>
          <c:val>
            <c:numRef>
              <c:f>Financials!$B$19:$F$19</c:f>
              <c:numCache>
                <c:formatCode>General</c:formatCode>
                <c:ptCount val="5"/>
                <c:pt idx="0">
                  <c:v>#N/A</c:v>
                </c:pt>
                <c:pt idx="1">
                  <c:v>#N/A</c:v>
                </c:pt>
                <c:pt idx="2">
                  <c:v>#N/A</c:v>
                </c:pt>
                <c:pt idx="3">
                  <c:v>#N/A</c:v>
                </c:pt>
                <c:pt idx="4">
                  <c:v>#N/A</c:v>
                </c:pt>
              </c:numCache>
            </c:numRef>
          </c:val>
        </c:ser>
        <c:ser>
          <c:idx val="2"/>
          <c:order val="1"/>
          <c:tx>
            <c:strRef>
              <c:f>Financials!$A$20</c:f>
              <c:strCache>
                <c:ptCount val="1"/>
                <c:pt idx="0">
                  <c:v>Net Cash Used for Investing Activities</c:v>
                </c:pt>
              </c:strCache>
            </c:strRef>
          </c:tx>
          <c:marker>
            <c:symbol val="diamond"/>
            <c:size val="7"/>
          </c:marker>
          <c:cat>
            <c:numRef>
              <c:f>Financials!$B$18:$F$18</c:f>
              <c:numCache>
                <c:formatCode>General</c:formatCode>
                <c:ptCount val="5"/>
                <c:pt idx="0">
                  <c:v>2008</c:v>
                </c:pt>
                <c:pt idx="1">
                  <c:v>2009</c:v>
                </c:pt>
                <c:pt idx="2">
                  <c:v>2010</c:v>
                </c:pt>
                <c:pt idx="3">
                  <c:v>2011</c:v>
                </c:pt>
                <c:pt idx="4">
                  <c:v>2012</c:v>
                </c:pt>
              </c:numCache>
            </c:numRef>
          </c:cat>
          <c:val>
            <c:numRef>
              <c:f>Financials!$B$20:$F$20</c:f>
              <c:numCache>
                <c:formatCode>General</c:formatCode>
                <c:ptCount val="5"/>
                <c:pt idx="0">
                  <c:v>#N/A</c:v>
                </c:pt>
                <c:pt idx="1">
                  <c:v>#N/A</c:v>
                </c:pt>
                <c:pt idx="2">
                  <c:v>#N/A</c:v>
                </c:pt>
                <c:pt idx="3">
                  <c:v>#N/A</c:v>
                </c:pt>
                <c:pt idx="4">
                  <c:v>#N/A</c:v>
                </c:pt>
              </c:numCache>
            </c:numRef>
          </c:val>
        </c:ser>
        <c:ser>
          <c:idx val="3"/>
          <c:order val="2"/>
          <c:tx>
            <c:strRef>
              <c:f>Financials!$A$21</c:f>
              <c:strCache>
                <c:ptCount val="1"/>
                <c:pt idx="0">
                  <c:v>Net Cash Provided by (Used For) Financing Activities</c:v>
                </c:pt>
              </c:strCache>
            </c:strRef>
          </c:tx>
          <c:marker>
            <c:symbol val="diamond"/>
            <c:size val="7"/>
          </c:marker>
          <c:cat>
            <c:numRef>
              <c:f>Financials!$B$18:$F$18</c:f>
              <c:numCache>
                <c:formatCode>General</c:formatCode>
                <c:ptCount val="5"/>
                <c:pt idx="0">
                  <c:v>2008</c:v>
                </c:pt>
                <c:pt idx="1">
                  <c:v>2009</c:v>
                </c:pt>
                <c:pt idx="2">
                  <c:v>2010</c:v>
                </c:pt>
                <c:pt idx="3">
                  <c:v>2011</c:v>
                </c:pt>
                <c:pt idx="4">
                  <c:v>2012</c:v>
                </c:pt>
              </c:numCache>
            </c:numRef>
          </c:cat>
          <c:val>
            <c:numRef>
              <c:f>Financials!$B$21:$F$21</c:f>
              <c:numCache>
                <c:formatCode>General</c:formatCode>
                <c:ptCount val="5"/>
                <c:pt idx="0">
                  <c:v>#N/A</c:v>
                </c:pt>
                <c:pt idx="1">
                  <c:v>#N/A</c:v>
                </c:pt>
                <c:pt idx="2">
                  <c:v>#N/A</c:v>
                </c:pt>
                <c:pt idx="3">
                  <c:v>#N/A</c:v>
                </c:pt>
                <c:pt idx="4">
                  <c:v>#N/A</c:v>
                </c:pt>
              </c:numCache>
            </c:numRef>
          </c:val>
        </c:ser>
        <c:dLbls/>
        <c:marker val="1"/>
        <c:axId val="51819264"/>
        <c:axId val="51820800"/>
      </c:lineChart>
      <c:catAx>
        <c:axId val="51819264"/>
        <c:scaling>
          <c:orientation val="minMax"/>
        </c:scaling>
        <c:axPos val="b"/>
        <c:numFmt formatCode="General" sourceLinked="1"/>
        <c:majorTickMark val="none"/>
        <c:tickLblPos val="low"/>
        <c:crossAx val="51820800"/>
        <c:crosses val="autoZero"/>
        <c:auto val="1"/>
        <c:lblAlgn val="ctr"/>
        <c:lblOffset val="100"/>
      </c:catAx>
      <c:valAx>
        <c:axId val="51820800"/>
        <c:scaling>
          <c:orientation val="minMax"/>
        </c:scaling>
        <c:axPos val="l"/>
        <c:majorGridlines/>
        <c:numFmt formatCode="General" sourceLinked="1"/>
        <c:tickLblPos val="nextTo"/>
        <c:crossAx val="51819264"/>
        <c:crosses val="autoZero"/>
        <c:crossBetween val="between"/>
      </c:valAx>
    </c:plotArea>
    <c:legend>
      <c:legendPos val="r"/>
      <c:layout>
        <c:manualLayout>
          <c:xMode val="edge"/>
          <c:yMode val="edge"/>
          <c:x val="3.1667384860474615E-2"/>
          <c:y val="0.79662247347286763"/>
          <c:w val="0.8872305140961857"/>
          <c:h val="0.20320972698925452"/>
        </c:manualLayout>
      </c:layout>
    </c:legend>
    <c:plotVisOnly val="1"/>
    <c:dispBlanksAs val="gap"/>
  </c:chart>
  <c:printSettings>
    <c:headerFooter/>
    <c:pageMargins b="0.75000000000000555" l="0.70000000000000062" r="0.70000000000000062" t="0.750000000000005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Cash Flow</a:t>
            </a:r>
            <a:r>
              <a:rPr lang="en-US" sz="1400" baseline="0"/>
              <a:t> Growth</a:t>
            </a:r>
            <a:endParaRPr lang="en-US" sz="1400"/>
          </a:p>
        </c:rich>
      </c:tx>
      <c:layout/>
      <c:overlay val="1"/>
    </c:title>
    <c:plotArea>
      <c:layout>
        <c:manualLayout>
          <c:layoutTarget val="inner"/>
          <c:xMode val="edge"/>
          <c:yMode val="edge"/>
          <c:x val="0.13953018372703574"/>
          <c:y val="0.18565981335666376"/>
          <c:w val="0.56644111506011874"/>
          <c:h val="0.61931208195749332"/>
        </c:manualLayout>
      </c:layout>
      <c:barChart>
        <c:barDir val="col"/>
        <c:grouping val="clustered"/>
        <c:ser>
          <c:idx val="0"/>
          <c:order val="0"/>
          <c:tx>
            <c:strRef>
              <c:f>'Ratios and Metrics'!$A$22</c:f>
              <c:strCache>
                <c:ptCount val="1"/>
                <c:pt idx="0">
                  <c:v>Operating Cash Flow Growth</c:v>
                </c:pt>
              </c:strCache>
            </c:strRef>
          </c:tx>
          <c:cat>
            <c:numRef>
              <c:f>'Ratios and Metrics'!$C$2:$F$2</c:f>
              <c:numCache>
                <c:formatCode>General</c:formatCode>
                <c:ptCount val="4"/>
                <c:pt idx="0">
                  <c:v>2009</c:v>
                </c:pt>
                <c:pt idx="1">
                  <c:v>2010</c:v>
                </c:pt>
                <c:pt idx="2">
                  <c:v>2011</c:v>
                </c:pt>
                <c:pt idx="3">
                  <c:v>2012</c:v>
                </c:pt>
              </c:numCache>
            </c:numRef>
          </c:cat>
          <c:val>
            <c:numRef>
              <c:f>'Ratios and Metrics'!$C$22:$F$22</c:f>
              <c:numCache>
                <c:formatCode>0.00%</c:formatCode>
                <c:ptCount val="4"/>
                <c:pt idx="0">
                  <c:v>#N/A</c:v>
                </c:pt>
                <c:pt idx="1">
                  <c:v>#N/A</c:v>
                </c:pt>
                <c:pt idx="2">
                  <c:v>#N/A</c:v>
                </c:pt>
                <c:pt idx="3">
                  <c:v>#N/A</c:v>
                </c:pt>
              </c:numCache>
            </c:numRef>
          </c:val>
        </c:ser>
        <c:ser>
          <c:idx val="1"/>
          <c:order val="1"/>
          <c:tx>
            <c:strRef>
              <c:f>'Ratios and Metrics'!$A$23</c:f>
              <c:strCache>
                <c:ptCount val="1"/>
                <c:pt idx="0">
                  <c:v>Free Cash Flow Growth</c:v>
                </c:pt>
              </c:strCache>
            </c:strRef>
          </c:tx>
          <c:cat>
            <c:numRef>
              <c:f>'Ratios and Metrics'!$C$2:$F$2</c:f>
              <c:numCache>
                <c:formatCode>General</c:formatCode>
                <c:ptCount val="4"/>
                <c:pt idx="0">
                  <c:v>2009</c:v>
                </c:pt>
                <c:pt idx="1">
                  <c:v>2010</c:v>
                </c:pt>
                <c:pt idx="2">
                  <c:v>2011</c:v>
                </c:pt>
                <c:pt idx="3">
                  <c:v>2012</c:v>
                </c:pt>
              </c:numCache>
            </c:numRef>
          </c:cat>
          <c:val>
            <c:numRef>
              <c:f>'Ratios and Metrics'!$C$23:$F$23</c:f>
              <c:numCache>
                <c:formatCode>0.00%</c:formatCode>
                <c:ptCount val="4"/>
                <c:pt idx="0">
                  <c:v>0</c:v>
                </c:pt>
                <c:pt idx="1">
                  <c:v>0</c:v>
                </c:pt>
                <c:pt idx="2">
                  <c:v>0</c:v>
                </c:pt>
                <c:pt idx="3">
                  <c:v>0</c:v>
                </c:pt>
              </c:numCache>
            </c:numRef>
          </c:val>
        </c:ser>
        <c:dLbls/>
        <c:axId val="51850240"/>
        <c:axId val="51860224"/>
      </c:barChart>
      <c:catAx>
        <c:axId val="51850240"/>
        <c:scaling>
          <c:orientation val="minMax"/>
        </c:scaling>
        <c:axPos val="b"/>
        <c:numFmt formatCode="General" sourceLinked="1"/>
        <c:tickLblPos val="nextTo"/>
        <c:crossAx val="51860224"/>
        <c:crosses val="autoZero"/>
        <c:auto val="1"/>
        <c:lblAlgn val="ctr"/>
        <c:lblOffset val="100"/>
      </c:catAx>
      <c:valAx>
        <c:axId val="51860224"/>
        <c:scaling>
          <c:orientation val="minMax"/>
        </c:scaling>
        <c:axPos val="l"/>
        <c:majorGridlines/>
        <c:numFmt formatCode="0.00%" sourceLinked="1"/>
        <c:tickLblPos val="nextTo"/>
        <c:crossAx val="51850240"/>
        <c:crosses val="autoZero"/>
        <c:crossBetween val="between"/>
      </c:valAx>
    </c:plotArea>
    <c:legend>
      <c:legendPos val="r"/>
      <c:layout>
        <c:manualLayout>
          <c:xMode val="edge"/>
          <c:yMode val="edge"/>
          <c:x val="0.73415071245770558"/>
          <c:y val="0.21219524642753126"/>
          <c:w val="0.26294683239408245"/>
          <c:h val="0.40431321084864624"/>
        </c:manualLayout>
      </c:layout>
    </c:legend>
    <c:plotVisOnly val="1"/>
    <c:dispBlanksAs val="gap"/>
  </c:chart>
  <c:printSettings>
    <c:headerFooter/>
    <c:pageMargins b="0.750000000000004" l="0.70000000000000062" r="0.70000000000000062" t="0.75000000000000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a:pPr>
            <a:r>
              <a:rPr lang="en-US" sz="1200"/>
              <a:t>Dividends Paid and Dividend</a:t>
            </a:r>
            <a:r>
              <a:rPr lang="en-US" sz="1200" baseline="0"/>
              <a:t> </a:t>
            </a:r>
            <a:r>
              <a:rPr lang="en-US" sz="1200"/>
              <a:t>Payout Rate</a:t>
            </a:r>
          </a:p>
        </c:rich>
      </c:tx>
      <c:layout/>
      <c:overlay val="1"/>
    </c:title>
    <c:plotArea>
      <c:layout>
        <c:manualLayout>
          <c:layoutTarget val="inner"/>
          <c:xMode val="edge"/>
          <c:yMode val="edge"/>
          <c:x val="0.14725240594925634"/>
          <c:y val="0.19491907261592409"/>
          <c:w val="0.65907874015748513"/>
          <c:h val="0.50192876932050168"/>
        </c:manualLayout>
      </c:layout>
      <c:barChart>
        <c:barDir val="col"/>
        <c:grouping val="clustered"/>
        <c:ser>
          <c:idx val="0"/>
          <c:order val="0"/>
          <c:tx>
            <c:strRef>
              <c:f>'Ratios and Metrics'!$A$26</c:f>
              <c:strCache>
                <c:ptCount val="1"/>
                <c:pt idx="0">
                  <c:v>Dividends Paid (In Millions)</c:v>
                </c:pt>
              </c:strCache>
            </c:strRef>
          </c:tx>
          <c:cat>
            <c:numRef>
              <c:f>'Ratios and Metrics'!$B$2:$F$2</c:f>
              <c:numCache>
                <c:formatCode>General</c:formatCode>
                <c:ptCount val="5"/>
                <c:pt idx="0">
                  <c:v>2008</c:v>
                </c:pt>
                <c:pt idx="1">
                  <c:v>2009</c:v>
                </c:pt>
                <c:pt idx="2">
                  <c:v>2010</c:v>
                </c:pt>
                <c:pt idx="3">
                  <c:v>2011</c:v>
                </c:pt>
                <c:pt idx="4">
                  <c:v>2012</c:v>
                </c:pt>
              </c:numCache>
            </c:numRef>
          </c:cat>
          <c:val>
            <c:numRef>
              <c:f>'Ratios and Metrics'!$B$26:$F$26</c:f>
              <c:numCache>
                <c:formatCode>0.00</c:formatCode>
                <c:ptCount val="5"/>
                <c:pt idx="0">
                  <c:v>0</c:v>
                </c:pt>
                <c:pt idx="1">
                  <c:v>0</c:v>
                </c:pt>
                <c:pt idx="2">
                  <c:v>0</c:v>
                </c:pt>
                <c:pt idx="3">
                  <c:v>0</c:v>
                </c:pt>
                <c:pt idx="4">
                  <c:v>0</c:v>
                </c:pt>
              </c:numCache>
            </c:numRef>
          </c:val>
        </c:ser>
        <c:dLbls/>
        <c:axId val="51903488"/>
        <c:axId val="51913472"/>
      </c:barChart>
      <c:lineChart>
        <c:grouping val="standard"/>
        <c:ser>
          <c:idx val="1"/>
          <c:order val="1"/>
          <c:tx>
            <c:strRef>
              <c:f>'Ratios and Metrics'!$A$27</c:f>
              <c:strCache>
                <c:ptCount val="1"/>
                <c:pt idx="0">
                  <c:v>Dividend Payout Rate</c:v>
                </c:pt>
              </c:strCache>
            </c:strRef>
          </c:tx>
          <c:dLbls>
            <c:dLblPos val="t"/>
            <c:showVal val="1"/>
          </c:dLbls>
          <c:cat>
            <c:numRef>
              <c:f>'Ratios and Metrics'!$B$2:$F$2</c:f>
              <c:numCache>
                <c:formatCode>General</c:formatCode>
                <c:ptCount val="5"/>
                <c:pt idx="0">
                  <c:v>2008</c:v>
                </c:pt>
                <c:pt idx="1">
                  <c:v>2009</c:v>
                </c:pt>
                <c:pt idx="2">
                  <c:v>2010</c:v>
                </c:pt>
                <c:pt idx="3">
                  <c:v>2011</c:v>
                </c:pt>
                <c:pt idx="4">
                  <c:v>2012</c:v>
                </c:pt>
              </c:numCache>
            </c:numRef>
          </c:cat>
          <c:val>
            <c:numRef>
              <c:f>'Ratios and Metrics'!$B$27:$F$27</c:f>
              <c:numCache>
                <c:formatCode>0.00%</c:formatCode>
                <c:ptCount val="5"/>
                <c:pt idx="0">
                  <c:v>0</c:v>
                </c:pt>
                <c:pt idx="1">
                  <c:v>0</c:v>
                </c:pt>
                <c:pt idx="2">
                  <c:v>0</c:v>
                </c:pt>
                <c:pt idx="3">
                  <c:v>0</c:v>
                </c:pt>
                <c:pt idx="4">
                  <c:v>0</c:v>
                </c:pt>
              </c:numCache>
            </c:numRef>
          </c:val>
        </c:ser>
        <c:dLbls/>
        <c:marker val="1"/>
        <c:axId val="51916800"/>
        <c:axId val="51915008"/>
      </c:lineChart>
      <c:catAx>
        <c:axId val="51903488"/>
        <c:scaling>
          <c:orientation val="minMax"/>
        </c:scaling>
        <c:axPos val="b"/>
        <c:numFmt formatCode="General" sourceLinked="1"/>
        <c:tickLblPos val="nextTo"/>
        <c:crossAx val="51913472"/>
        <c:crosses val="autoZero"/>
        <c:auto val="1"/>
        <c:lblAlgn val="ctr"/>
        <c:lblOffset val="100"/>
      </c:catAx>
      <c:valAx>
        <c:axId val="51913472"/>
        <c:scaling>
          <c:orientation val="minMax"/>
        </c:scaling>
        <c:axPos val="l"/>
        <c:majorGridlines/>
        <c:numFmt formatCode="0.00" sourceLinked="1"/>
        <c:tickLblPos val="nextTo"/>
        <c:crossAx val="51903488"/>
        <c:crosses val="autoZero"/>
        <c:crossBetween val="between"/>
      </c:valAx>
      <c:valAx>
        <c:axId val="51915008"/>
        <c:scaling>
          <c:orientation val="minMax"/>
          <c:max val="1"/>
        </c:scaling>
        <c:axPos val="r"/>
        <c:numFmt formatCode="0.00%" sourceLinked="1"/>
        <c:tickLblPos val="nextTo"/>
        <c:crossAx val="51916800"/>
        <c:crosses val="max"/>
        <c:crossBetween val="between"/>
      </c:valAx>
      <c:catAx>
        <c:axId val="51916800"/>
        <c:scaling>
          <c:orientation val="minMax"/>
        </c:scaling>
        <c:delete val="1"/>
        <c:axPos val="b"/>
        <c:numFmt formatCode="General" sourceLinked="1"/>
        <c:tickLblPos val="none"/>
        <c:crossAx val="51915008"/>
        <c:crosses val="autoZero"/>
        <c:auto val="1"/>
        <c:lblAlgn val="ctr"/>
        <c:lblOffset val="100"/>
      </c:catAx>
    </c:plotArea>
    <c:legend>
      <c:legendPos val="r"/>
      <c:layout>
        <c:manualLayout>
          <c:xMode val="edge"/>
          <c:yMode val="edge"/>
          <c:x val="0.11550000000000002"/>
          <c:y val="0.86034339457567865"/>
          <c:w val="0.72616666666666652"/>
          <c:h val="0.12653543307086734"/>
        </c:manualLayout>
      </c:layout>
    </c:legend>
    <c:plotVisOnly val="1"/>
    <c:dispBlanksAs val="gap"/>
  </c:chart>
  <c:printSettings>
    <c:headerFooter/>
    <c:pageMargins b="0.75000000000000377" l="0.70000000000000062" r="0.70000000000000062" t="0.75000000000000377" header="0.30000000000000032" footer="0.30000000000000032"/>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kqzyfj.com/click-3608077-10594565" TargetMode="Externa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18</xdr:col>
      <xdr:colOff>504825</xdr:colOff>
      <xdr:row>3</xdr:row>
      <xdr:rowOff>85725</xdr:rowOff>
    </xdr:from>
    <xdr:to>
      <xdr:col>18</xdr:col>
      <xdr:colOff>1762125</xdr:colOff>
      <xdr:row>5</xdr:row>
      <xdr:rowOff>85725</xdr:rowOff>
    </xdr:to>
    <xdr:pic>
      <xdr:nvPicPr>
        <xdr:cNvPr id="2" name="Picture 17" descr="Morningstar Investment Research">
          <a:hlinkClick xmlns:r="http://schemas.openxmlformats.org/officeDocument/2006/relationships" r:id="rId1" tgtFrame="_top"/>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925175" y="895350"/>
          <a:ext cx="1257300" cy="381000"/>
        </a:xfrm>
        <a:prstGeom prst="rect">
          <a:avLst/>
        </a:prstGeom>
        <a:noFill/>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16</xdr:row>
      <xdr:rowOff>19049</xdr:rowOff>
    </xdr:from>
    <xdr:to>
      <xdr:col>6</xdr:col>
      <xdr:colOff>228600</xdr:colOff>
      <xdr:row>28</xdr:row>
      <xdr:rowOff>47624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247650</xdr:colOff>
      <xdr:row>16</xdr:row>
      <xdr:rowOff>19049</xdr:rowOff>
    </xdr:from>
    <xdr:to>
      <xdr:col>12</xdr:col>
      <xdr:colOff>428625</xdr:colOff>
      <xdr:row>28</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38101</xdr:colOff>
      <xdr:row>28</xdr:row>
      <xdr:rowOff>76200</xdr:rowOff>
    </xdr:from>
    <xdr:to>
      <xdr:col>6</xdr:col>
      <xdr:colOff>238125</xdr:colOff>
      <xdr:row>40</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457199</xdr:colOff>
      <xdr:row>16</xdr:row>
      <xdr:rowOff>19051</xdr:rowOff>
    </xdr:from>
    <xdr:to>
      <xdr:col>19</xdr:col>
      <xdr:colOff>9524</xdr:colOff>
      <xdr:row>28</xdr:row>
      <xdr:rowOff>57150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xdr:colOff>
      <xdr:row>2</xdr:row>
      <xdr:rowOff>19050</xdr:rowOff>
    </xdr:from>
    <xdr:to>
      <xdr:col>6</xdr:col>
      <xdr:colOff>209550</xdr:colOff>
      <xdr:row>14</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238125</xdr:colOff>
      <xdr:row>2</xdr:row>
      <xdr:rowOff>19051</xdr:rowOff>
    </xdr:from>
    <xdr:to>
      <xdr:col>12</xdr:col>
      <xdr:colOff>409575</xdr:colOff>
      <xdr:row>14</xdr:row>
      <xdr:rowOff>38101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438150</xdr:colOff>
      <xdr:row>2</xdr:row>
      <xdr:rowOff>19050</xdr:rowOff>
    </xdr:from>
    <xdr:to>
      <xdr:col>19</xdr:col>
      <xdr:colOff>0</xdr:colOff>
      <xdr:row>14</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247650</xdr:colOff>
      <xdr:row>28</xdr:row>
      <xdr:rowOff>66675</xdr:rowOff>
    </xdr:from>
    <xdr:to>
      <xdr:col>12</xdr:col>
      <xdr:colOff>409575</xdr:colOff>
      <xdr:row>40</xdr:row>
      <xdr:rowOff>142875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447675</xdr:colOff>
      <xdr:row>28</xdr:row>
      <xdr:rowOff>95250</xdr:rowOff>
    </xdr:from>
    <xdr:to>
      <xdr:col>18</xdr:col>
      <xdr:colOff>600075</xdr:colOff>
      <xdr:row>40</xdr:row>
      <xdr:rowOff>161925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corecard"/>
      <sheetName val="Scorecard Data"/>
      <sheetName val="Financials"/>
      <sheetName val="Ratios and Metrics"/>
      <sheetName val="Charts"/>
      <sheetName val="Income Statement"/>
      <sheetName val="Balance Sheet"/>
      <sheetName val="Cash Flow"/>
      <sheetName val="Help"/>
      <sheetName val="My Notes"/>
      <sheetName val="T"/>
    </sheetNames>
    <definedNames>
      <definedName name="OpenScorecard"/>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martstockresearch.com/InvestingBasics/Articles/Stock-Analysis-Spreadsheet.html" TargetMode="External"/><Relationship Id="rId7" Type="http://schemas.openxmlformats.org/officeDocument/2006/relationships/vmlDrawing" Target="../drawings/vmlDrawing1.vml"/><Relationship Id="rId2" Type="http://schemas.openxmlformats.org/officeDocument/2006/relationships/hyperlink" Target="http://www.smartstockresearch.com/" TargetMode="External"/><Relationship Id="rId1" Type="http://schemas.openxmlformats.org/officeDocument/2006/relationships/hyperlink" Target="http://www.smartstockresearch.com/InvestingBasics/Articles/Stock-Analysis-Spreadsheet.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smartfinancialplanning.net/downloadpage.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smartfinancialplanning.net/downloadpage.html" TargetMode="External"/><Relationship Id="rId2" Type="http://schemas.openxmlformats.org/officeDocument/2006/relationships/hyperlink" Target="mailto:help@smartstockresearch.com." TargetMode="External"/><Relationship Id="rId1" Type="http://schemas.openxmlformats.org/officeDocument/2006/relationships/hyperlink" Target="http://www.smartstockresearch.com/InvestingBasics/Articles/Stock-Analysis-Spreadsheet.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smartstockresearch.com/InvestingBasics/Articles/Calculate-Intrinsic-Stock-Value.html" TargetMode="Externa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2.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3.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sheetPr codeName="Sheet1">
    <tabColor theme="4" tint="0.39997558519241921"/>
  </sheetPr>
  <dimension ref="A1:BV571"/>
  <sheetViews>
    <sheetView tabSelected="1" zoomScale="90" zoomScaleNormal="90" workbookViewId="0">
      <selection activeCell="N13" sqref="N13:N14"/>
    </sheetView>
  </sheetViews>
  <sheetFormatPr defaultRowHeight="15"/>
  <cols>
    <col min="1" max="1" width="34.7109375" customWidth="1"/>
    <col min="2" max="2" width="9.140625" customWidth="1"/>
    <col min="3" max="3" width="5.7109375" customWidth="1"/>
    <col min="4" max="4" width="6.28515625" customWidth="1"/>
    <col min="5" max="5" width="6.42578125" customWidth="1"/>
    <col min="6" max="6" width="6.28515625" customWidth="1"/>
    <col min="7" max="7" width="6.7109375" customWidth="1"/>
    <col min="8" max="8" width="10.85546875" style="7" customWidth="1"/>
    <col min="9" max="9" width="2.5703125" customWidth="1"/>
    <col min="10" max="10" width="10.42578125" customWidth="1"/>
    <col min="12" max="12" width="9.85546875" customWidth="1"/>
    <col min="13" max="13" width="2.7109375" style="52" customWidth="1"/>
    <col min="14" max="14" width="12.28515625" style="52" customWidth="1"/>
    <col min="15" max="15" width="9" style="52" customWidth="1"/>
    <col min="16" max="16" width="5.85546875" style="52" hidden="1" customWidth="1"/>
    <col min="17" max="17" width="4.7109375" style="52" customWidth="1"/>
    <col min="18" max="18" width="9.42578125" style="52" bestFit="1" customWidth="1"/>
    <col min="19" max="19" width="28.140625" style="52" customWidth="1"/>
    <col min="20" max="74" width="9.140625" style="52"/>
  </cols>
  <sheetData>
    <row r="1" spans="1:19" ht="27" customHeight="1">
      <c r="A1" s="172" t="s">
        <v>169</v>
      </c>
      <c r="B1" s="173"/>
      <c r="C1" s="173"/>
      <c r="D1" s="173"/>
      <c r="E1" s="173"/>
      <c r="F1" s="173"/>
      <c r="G1" s="173"/>
      <c r="H1" s="173"/>
      <c r="I1" s="173"/>
      <c r="J1" s="173"/>
      <c r="K1" s="173"/>
      <c r="L1" s="173"/>
      <c r="M1" s="173"/>
      <c r="N1" s="173"/>
      <c r="O1" s="173"/>
      <c r="P1" s="173"/>
      <c r="Q1" s="173"/>
      <c r="R1" s="173"/>
      <c r="S1" s="174"/>
    </row>
    <row r="2" spans="1:19" ht="21.75" thickBot="1">
      <c r="A2" s="163" t="s">
        <v>76</v>
      </c>
      <c r="B2" s="164"/>
      <c r="C2" s="164"/>
      <c r="D2" s="164"/>
      <c r="E2" s="164"/>
      <c r="F2" s="164"/>
      <c r="G2" s="164"/>
      <c r="H2" s="165"/>
      <c r="I2" s="52"/>
      <c r="J2" s="134" t="s">
        <v>142</v>
      </c>
      <c r="K2" s="135"/>
      <c r="L2" s="135"/>
      <c r="M2" s="136"/>
      <c r="N2" s="136"/>
      <c r="O2" s="136"/>
      <c r="P2" s="136"/>
      <c r="Q2" s="136"/>
      <c r="R2" s="136"/>
      <c r="S2" s="137"/>
    </row>
    <row r="3" spans="1:19">
      <c r="A3" s="57" t="s">
        <v>0</v>
      </c>
      <c r="B3" s="166"/>
      <c r="C3" s="170"/>
      <c r="D3" s="170"/>
      <c r="E3" s="170"/>
      <c r="F3" s="170"/>
      <c r="G3" s="170"/>
      <c r="H3" s="171"/>
      <c r="I3" s="52"/>
      <c r="J3" s="93" t="s">
        <v>141</v>
      </c>
      <c r="K3" s="92"/>
      <c r="L3" s="92"/>
      <c r="M3" s="99"/>
      <c r="N3" s="99"/>
      <c r="O3" s="99"/>
      <c r="P3" s="99"/>
      <c r="Q3" s="99"/>
      <c r="R3" s="99"/>
      <c r="S3" s="95"/>
    </row>
    <row r="4" spans="1:19">
      <c r="A4" s="57" t="s">
        <v>43</v>
      </c>
      <c r="B4" s="166"/>
      <c r="C4" s="166"/>
      <c r="D4" s="166"/>
      <c r="E4" s="166"/>
      <c r="F4" s="166"/>
      <c r="G4" s="166"/>
      <c r="H4" s="167"/>
      <c r="I4" s="52"/>
      <c r="J4" s="93" t="s">
        <v>114</v>
      </c>
      <c r="K4" s="92"/>
      <c r="L4" s="92"/>
      <c r="M4" s="99"/>
      <c r="N4" s="99"/>
      <c r="O4" s="181" t="s">
        <v>137</v>
      </c>
      <c r="P4" s="181"/>
      <c r="Q4" s="181"/>
      <c r="R4" s="181"/>
      <c r="S4" s="95"/>
    </row>
    <row r="5" spans="1:19">
      <c r="A5" s="57" t="s">
        <v>4</v>
      </c>
      <c r="B5" s="166"/>
      <c r="C5" s="166"/>
      <c r="D5" s="166"/>
      <c r="E5" s="166"/>
      <c r="F5" s="166"/>
      <c r="G5" s="166"/>
      <c r="H5" s="167"/>
      <c r="I5" s="52"/>
      <c r="J5" s="93" t="s">
        <v>138</v>
      </c>
      <c r="K5" s="131"/>
      <c r="L5" s="92"/>
      <c r="M5" s="99"/>
      <c r="N5" s="99"/>
      <c r="O5" s="99"/>
      <c r="P5" s="99"/>
      <c r="Q5" s="99"/>
      <c r="R5" s="92"/>
      <c r="S5" s="95"/>
    </row>
    <row r="6" spans="1:19" ht="15.75" thickBot="1">
      <c r="A6" s="58" t="s">
        <v>3</v>
      </c>
      <c r="B6" s="168"/>
      <c r="C6" s="168"/>
      <c r="D6" s="168"/>
      <c r="E6" s="168"/>
      <c r="F6" s="168"/>
      <c r="G6" s="168"/>
      <c r="H6" s="169"/>
      <c r="I6" s="52"/>
      <c r="J6" s="93" t="s">
        <v>104</v>
      </c>
      <c r="K6" s="92"/>
      <c r="L6" s="92"/>
      <c r="M6" s="99"/>
      <c r="N6" s="99"/>
      <c r="O6" s="99"/>
      <c r="P6" s="99"/>
      <c r="Q6" s="99"/>
      <c r="R6" s="99"/>
      <c r="S6" s="95"/>
    </row>
    <row r="7" spans="1:19" ht="15.75" thickBot="1">
      <c r="A7" s="54"/>
      <c r="B7" s="53"/>
      <c r="C7" s="53"/>
      <c r="D7" s="54"/>
      <c r="E7" s="54"/>
      <c r="F7" s="54"/>
      <c r="G7" s="52"/>
      <c r="H7" s="55"/>
      <c r="I7" s="52"/>
      <c r="J7" s="93" t="s">
        <v>143</v>
      </c>
      <c r="K7" s="92"/>
      <c r="L7" s="92"/>
      <c r="M7" s="99"/>
      <c r="N7" s="99"/>
      <c r="O7" s="99"/>
      <c r="P7" s="99"/>
      <c r="Q7" s="99"/>
      <c r="R7" s="99"/>
      <c r="S7" s="95"/>
    </row>
    <row r="8" spans="1:19" ht="18.75" customHeight="1" thickBot="1">
      <c r="A8" s="133" t="s">
        <v>79</v>
      </c>
      <c r="B8" s="48" t="str">
        <f>IFERROR(AVERAGE(H13:H51), "NA")</f>
        <v>NA</v>
      </c>
      <c r="C8" s="52"/>
      <c r="D8" s="52"/>
      <c r="E8" s="52"/>
      <c r="F8" s="52"/>
      <c r="G8" s="52"/>
      <c r="H8" s="55"/>
      <c r="I8" s="52"/>
      <c r="J8" s="93" t="s">
        <v>116</v>
      </c>
      <c r="K8" s="92"/>
      <c r="L8" s="92"/>
      <c r="M8" s="99"/>
      <c r="N8" s="92" t="s">
        <v>109</v>
      </c>
      <c r="O8" s="92" t="s">
        <v>110</v>
      </c>
      <c r="P8" s="99"/>
      <c r="Q8" s="94" t="s">
        <v>111</v>
      </c>
      <c r="R8" s="92" t="s">
        <v>112</v>
      </c>
      <c r="S8" s="95" t="s">
        <v>113</v>
      </c>
    </row>
    <row r="9" spans="1:19" ht="15.75" thickBot="1">
      <c r="A9" s="52"/>
      <c r="B9" s="52"/>
      <c r="C9" s="52"/>
      <c r="D9" s="52"/>
      <c r="E9" s="52"/>
      <c r="F9" s="52"/>
      <c r="G9" s="52"/>
      <c r="H9" s="55"/>
      <c r="I9" s="52"/>
      <c r="J9" s="96" t="s">
        <v>115</v>
      </c>
      <c r="K9" s="97"/>
      <c r="L9" s="97"/>
      <c r="M9" s="97"/>
      <c r="N9" s="97"/>
      <c r="O9" s="97"/>
      <c r="P9" s="97"/>
      <c r="Q9" s="97"/>
      <c r="R9" s="97"/>
      <c r="S9" s="98"/>
    </row>
    <row r="10" spans="1:19" ht="30.75" customHeight="1" thickBot="1">
      <c r="A10" s="200" t="s">
        <v>134</v>
      </c>
      <c r="B10" s="201"/>
      <c r="C10" s="201"/>
      <c r="D10" s="201"/>
      <c r="E10" s="201"/>
      <c r="F10" s="201"/>
      <c r="G10" s="201"/>
      <c r="H10" s="202"/>
      <c r="I10" s="52"/>
      <c r="K10" s="52"/>
    </row>
    <row r="11" spans="1:19" ht="33" customHeight="1" thickBot="1">
      <c r="A11" s="194" t="s">
        <v>22</v>
      </c>
      <c r="B11" s="196" t="s">
        <v>77</v>
      </c>
      <c r="C11" s="193" t="s">
        <v>80</v>
      </c>
      <c r="D11" s="193"/>
      <c r="E11" s="193"/>
      <c r="F11" s="193"/>
      <c r="G11" s="193"/>
      <c r="H11" s="198" t="s">
        <v>78</v>
      </c>
      <c r="I11" s="52"/>
      <c r="J11" s="188" t="s">
        <v>117</v>
      </c>
      <c r="K11" s="189"/>
      <c r="L11" s="190"/>
      <c r="N11" s="191" t="s">
        <v>166</v>
      </c>
      <c r="O11" s="192"/>
      <c r="P11" s="192"/>
      <c r="Q11" s="192"/>
      <c r="R11" s="192"/>
      <c r="S11" s="160">
        <v>2012</v>
      </c>
    </row>
    <row r="12" spans="1:19" ht="15.75" thickBot="1">
      <c r="A12" s="195"/>
      <c r="B12" s="197"/>
      <c r="C12" s="49">
        <v>1</v>
      </c>
      <c r="D12" s="49">
        <v>2</v>
      </c>
      <c r="E12" s="49">
        <v>3</v>
      </c>
      <c r="F12" s="49">
        <v>4</v>
      </c>
      <c r="G12" s="49">
        <v>5</v>
      </c>
      <c r="H12" s="199"/>
      <c r="I12" s="52"/>
      <c r="J12" s="185" t="s">
        <v>82</v>
      </c>
      <c r="K12" s="186"/>
      <c r="L12" s="187"/>
    </row>
    <row r="13" spans="1:19" ht="14.25" customHeight="1">
      <c r="A13" s="28" t="s">
        <v>47</v>
      </c>
      <c r="B13" s="132" t="str">
        <f>IFERROR(IF(ISBLANK(A13),"",(VLOOKUP(A13,'Scorecard Data'!$B:$C,2,FALSE))), "NA")</f>
        <v>NA</v>
      </c>
      <c r="C13" s="31">
        <v>0</v>
      </c>
      <c r="D13" s="32">
        <v>0.1</v>
      </c>
      <c r="E13" s="32">
        <v>0.2</v>
      </c>
      <c r="F13" s="32">
        <v>0.3</v>
      </c>
      <c r="G13" s="33">
        <v>0.4</v>
      </c>
      <c r="H13" s="19" t="str">
        <f t="shared" ref="H13:H14" si="0">IF(AND(B13&lt;C13, NOT(ISBLANK(C13))), 0, IFERROR(MATCH(B13, C13:G13, 1), ""))</f>
        <v/>
      </c>
      <c r="I13" s="52"/>
      <c r="J13" s="185" t="s">
        <v>83</v>
      </c>
      <c r="K13" s="186"/>
      <c r="L13" s="187"/>
      <c r="N13" s="52" t="s">
        <v>170</v>
      </c>
    </row>
    <row r="14" spans="1:19">
      <c r="A14" s="29" t="s">
        <v>54</v>
      </c>
      <c r="B14" s="132" t="str">
        <f>IFERROR(IF(ISBLANK(A14),"",(VLOOKUP(A14,'Scorecard Data'!$B:$C,2,FALSE))), "NA")</f>
        <v>NA</v>
      </c>
      <c r="C14" s="31">
        <v>0</v>
      </c>
      <c r="D14" s="32">
        <v>0.1</v>
      </c>
      <c r="E14" s="32">
        <v>0.2</v>
      </c>
      <c r="F14" s="32">
        <v>0.3</v>
      </c>
      <c r="G14" s="33">
        <v>0.4</v>
      </c>
      <c r="H14" s="20" t="str">
        <f t="shared" si="0"/>
        <v/>
      </c>
      <c r="I14" s="52"/>
      <c r="J14" s="185" t="s">
        <v>133</v>
      </c>
      <c r="K14" s="186"/>
      <c r="L14" s="187"/>
      <c r="N14" s="162" t="s">
        <v>172</v>
      </c>
    </row>
    <row r="15" spans="1:19">
      <c r="A15" s="29" t="s">
        <v>97</v>
      </c>
      <c r="B15" s="132" t="str">
        <f>IFERROR(IF(ISBLANK(A15),"",(VLOOKUP(A15,'Scorecard Data'!$B:$C,2,FALSE))), "NA")</f>
        <v>NA</v>
      </c>
      <c r="C15" s="31">
        <v>0</v>
      </c>
      <c r="D15" s="32">
        <v>0.2</v>
      </c>
      <c r="E15" s="32">
        <v>0.3</v>
      </c>
      <c r="F15" s="32">
        <v>0.4</v>
      </c>
      <c r="G15" s="33">
        <v>0.6</v>
      </c>
      <c r="H15" s="20" t="str">
        <f>IF(AND(B15&lt;C15, NOT(ISBLANK(C15))), 0, IFERROR(MATCH(B15, C15:G15, 1), ""))</f>
        <v/>
      </c>
      <c r="I15" s="52"/>
      <c r="J15" s="185" t="s">
        <v>85</v>
      </c>
      <c r="K15" s="186"/>
      <c r="L15" s="187"/>
      <c r="N15" s="52" t="s">
        <v>171</v>
      </c>
    </row>
    <row r="16" spans="1:19">
      <c r="A16" s="29" t="s">
        <v>92</v>
      </c>
      <c r="B16" s="132" t="str">
        <f>IFERROR(IF(ISBLANK(A16),"",(VLOOKUP(A16,'Scorecard Data'!$B:$C,2,FALSE))), "NA")</f>
        <v>NA</v>
      </c>
      <c r="C16" s="31">
        <v>0</v>
      </c>
      <c r="D16" s="32">
        <v>0.1</v>
      </c>
      <c r="E16" s="32">
        <v>0.2</v>
      </c>
      <c r="F16" s="32">
        <v>0.3</v>
      </c>
      <c r="G16" s="33">
        <v>0.4</v>
      </c>
      <c r="H16" s="20" t="str">
        <f t="shared" ref="H16:H51" si="1">IF(AND(B16&lt;C16, NOT(ISBLANK(C16))), 0, IFERROR(MATCH(B16, C16:G16, 1), ""))</f>
        <v/>
      </c>
      <c r="I16" s="52"/>
      <c r="J16" s="182" t="s">
        <v>84</v>
      </c>
      <c r="K16" s="183"/>
      <c r="L16" s="184"/>
      <c r="N16" s="52" t="s">
        <v>173</v>
      </c>
    </row>
    <row r="17" spans="1:12">
      <c r="A17" s="29"/>
      <c r="B17" s="132" t="str">
        <f>IFERROR(IF(ISBLANK(A17),"",(VLOOKUP(A17,'Scorecard Data'!$B:$C,2,FALSE))), "NA")</f>
        <v/>
      </c>
      <c r="C17" s="31"/>
      <c r="D17" s="32"/>
      <c r="E17" s="32"/>
      <c r="F17" s="32"/>
      <c r="G17" s="33"/>
      <c r="H17" s="20" t="str">
        <f t="shared" si="1"/>
        <v/>
      </c>
      <c r="I17" s="52"/>
      <c r="J17" s="178" t="s">
        <v>140</v>
      </c>
      <c r="K17" s="179"/>
      <c r="L17" s="180"/>
    </row>
    <row r="18" spans="1:12" ht="15.75" thickBot="1">
      <c r="A18" s="29"/>
      <c r="B18" s="132" t="str">
        <f>IFERROR(IF(ISBLANK(A18),"",(VLOOKUP(A18,'Scorecard Data'!$B:$C,2,FALSE))), "NA")</f>
        <v/>
      </c>
      <c r="C18" s="31"/>
      <c r="D18" s="32"/>
      <c r="E18" s="32"/>
      <c r="F18" s="32"/>
      <c r="G18" s="33"/>
      <c r="H18" s="20" t="str">
        <f t="shared" si="1"/>
        <v/>
      </c>
      <c r="I18" s="52"/>
      <c r="J18" s="175" t="s">
        <v>144</v>
      </c>
      <c r="K18" s="176"/>
      <c r="L18" s="177"/>
    </row>
    <row r="19" spans="1:12">
      <c r="A19" s="29"/>
      <c r="B19" s="132" t="str">
        <f>IFERROR(IF(ISBLANK(A19),"",(VLOOKUP(A19,'Scorecard Data'!$B:$C,2,FALSE))), "NA")</f>
        <v/>
      </c>
      <c r="C19" s="31"/>
      <c r="D19" s="32"/>
      <c r="E19" s="32"/>
      <c r="F19" s="32"/>
      <c r="G19" s="33"/>
      <c r="H19" s="20" t="str">
        <f t="shared" si="1"/>
        <v/>
      </c>
      <c r="I19" s="52"/>
      <c r="J19" s="52"/>
      <c r="K19" s="52"/>
      <c r="L19" s="52"/>
    </row>
    <row r="20" spans="1:12">
      <c r="A20" s="29"/>
      <c r="B20" s="132" t="str">
        <f>IFERROR(IF(ISBLANK(A20),"",(VLOOKUP(A20,'Scorecard Data'!$B:$C,2,FALSE))), "NA")</f>
        <v/>
      </c>
      <c r="C20" s="31"/>
      <c r="D20" s="32"/>
      <c r="E20" s="32"/>
      <c r="F20" s="32"/>
      <c r="G20" s="33"/>
      <c r="H20" s="20" t="str">
        <f t="shared" si="1"/>
        <v/>
      </c>
      <c r="I20" s="52"/>
      <c r="J20" s="52"/>
      <c r="K20" s="52"/>
      <c r="L20" s="52"/>
    </row>
    <row r="21" spans="1:12">
      <c r="A21" s="29"/>
      <c r="B21" s="132" t="str">
        <f>IFERROR(IF(ISBLANK(A21),"",(VLOOKUP(A21,'Scorecard Data'!$B:$C,2,FALSE))), "NA")</f>
        <v/>
      </c>
      <c r="C21" s="31"/>
      <c r="D21" s="32"/>
      <c r="E21" s="32"/>
      <c r="F21" s="32"/>
      <c r="G21" s="33"/>
      <c r="H21" s="20" t="str">
        <f t="shared" si="1"/>
        <v/>
      </c>
      <c r="I21" s="52"/>
      <c r="J21" s="52"/>
      <c r="K21" s="52"/>
      <c r="L21" s="52"/>
    </row>
    <row r="22" spans="1:12">
      <c r="A22" s="29"/>
      <c r="B22" s="132" t="str">
        <f>IFERROR(IF(ISBLANK(A22),"",(VLOOKUP(A22,'Scorecard Data'!$B:$C,2,FALSE))), "NA")</f>
        <v/>
      </c>
      <c r="C22" s="31"/>
      <c r="D22" s="32"/>
      <c r="E22" s="32"/>
      <c r="F22" s="32"/>
      <c r="G22" s="33"/>
      <c r="H22" s="20" t="str">
        <f t="shared" si="1"/>
        <v/>
      </c>
      <c r="I22" s="52"/>
      <c r="J22" s="52"/>
      <c r="K22" s="52"/>
      <c r="L22" s="52"/>
    </row>
    <row r="23" spans="1:12">
      <c r="A23" s="29"/>
      <c r="B23" s="132" t="str">
        <f>IFERROR(IF(ISBLANK(A23),"",(VLOOKUP(A23,'Scorecard Data'!$B:$C,2,FALSE))), "NA")</f>
        <v/>
      </c>
      <c r="C23" s="31"/>
      <c r="D23" s="32"/>
      <c r="E23" s="32"/>
      <c r="F23" s="32"/>
      <c r="G23" s="33"/>
      <c r="H23" s="20" t="str">
        <f t="shared" si="1"/>
        <v/>
      </c>
      <c r="I23" s="52"/>
      <c r="J23" s="52"/>
      <c r="K23" s="52"/>
      <c r="L23" s="52"/>
    </row>
    <row r="24" spans="1:12">
      <c r="A24" s="29"/>
      <c r="B24" s="132" t="str">
        <f>IFERROR(IF(ISBLANK(A24),"",(VLOOKUP(A24,'Scorecard Data'!$B:$C,2,FALSE))), "NA")</f>
        <v/>
      </c>
      <c r="C24" s="22"/>
      <c r="D24" s="23"/>
      <c r="E24" s="23"/>
      <c r="F24" s="23"/>
      <c r="G24" s="24"/>
      <c r="H24" s="20" t="str">
        <f t="shared" si="1"/>
        <v/>
      </c>
      <c r="I24" s="52"/>
      <c r="J24" s="52"/>
      <c r="K24" s="52"/>
      <c r="L24" s="52"/>
    </row>
    <row r="25" spans="1:12">
      <c r="A25" s="29"/>
      <c r="B25" s="132" t="str">
        <f>IFERROR(IF(ISBLANK(A25),"",(VLOOKUP(A25,'Scorecard Data'!$B:$C,2,FALSE))), "NA")</f>
        <v/>
      </c>
      <c r="C25" s="22"/>
      <c r="D25" s="23"/>
      <c r="E25" s="23"/>
      <c r="F25" s="23"/>
      <c r="G25" s="24"/>
      <c r="H25" s="20" t="str">
        <f t="shared" si="1"/>
        <v/>
      </c>
      <c r="I25" s="52"/>
      <c r="J25" s="52"/>
      <c r="K25" s="52"/>
      <c r="L25" s="52"/>
    </row>
    <row r="26" spans="1:12">
      <c r="A26" s="29"/>
      <c r="B26" s="132" t="str">
        <f>IFERROR(IF(ISBLANK(A26),"",(VLOOKUP(A26,'Scorecard Data'!$B:$C,2,FALSE))), "NA")</f>
        <v/>
      </c>
      <c r="C26" s="22"/>
      <c r="D26" s="23"/>
      <c r="E26" s="23"/>
      <c r="F26" s="23"/>
      <c r="G26" s="24"/>
      <c r="H26" s="20" t="str">
        <f t="shared" si="1"/>
        <v/>
      </c>
      <c r="I26" s="52"/>
      <c r="J26" s="52"/>
      <c r="K26" s="52"/>
      <c r="L26" s="52"/>
    </row>
    <row r="27" spans="1:12">
      <c r="A27" s="29"/>
      <c r="B27" s="132" t="str">
        <f>IFERROR(IF(ISBLANK(A27),"",(VLOOKUP(A27,'Scorecard Data'!$B:$C,2,FALSE))), "NA")</f>
        <v/>
      </c>
      <c r="C27" s="22"/>
      <c r="D27" s="23"/>
      <c r="E27" s="23"/>
      <c r="F27" s="23"/>
      <c r="G27" s="24"/>
      <c r="H27" s="20" t="str">
        <f t="shared" si="1"/>
        <v/>
      </c>
      <c r="I27" s="52"/>
      <c r="J27" s="52"/>
      <c r="K27" s="52"/>
      <c r="L27" s="52"/>
    </row>
    <row r="28" spans="1:12">
      <c r="A28" s="29"/>
      <c r="B28" s="132" t="str">
        <f>IFERROR(IF(ISBLANK(A28),"",(VLOOKUP(A28,'Scorecard Data'!$B:$C,2,FALSE))), "NA")</f>
        <v/>
      </c>
      <c r="C28" s="22"/>
      <c r="D28" s="23"/>
      <c r="E28" s="23"/>
      <c r="F28" s="23"/>
      <c r="G28" s="24"/>
      <c r="H28" s="20" t="str">
        <f t="shared" si="1"/>
        <v/>
      </c>
      <c r="I28" s="52"/>
      <c r="J28" s="52"/>
      <c r="K28" s="52"/>
      <c r="L28" s="52"/>
    </row>
    <row r="29" spans="1:12">
      <c r="A29" s="29"/>
      <c r="B29" s="132" t="str">
        <f>IFERROR(IF(ISBLANK(A29),"",(VLOOKUP(A29,'Scorecard Data'!$B:$C,2,FALSE))), "NA")</f>
        <v/>
      </c>
      <c r="C29" s="22"/>
      <c r="D29" s="23"/>
      <c r="E29" s="23"/>
      <c r="F29" s="23"/>
      <c r="G29" s="24"/>
      <c r="H29" s="20" t="str">
        <f t="shared" si="1"/>
        <v/>
      </c>
      <c r="I29" s="52"/>
      <c r="J29" s="52"/>
      <c r="K29" s="52"/>
      <c r="L29" s="52"/>
    </row>
    <row r="30" spans="1:12">
      <c r="A30" s="29"/>
      <c r="B30" s="132" t="str">
        <f>IFERROR(IF(ISBLANK(A30),"",(VLOOKUP(A30,'Scorecard Data'!$B:$C,2,FALSE))), "NA")</f>
        <v/>
      </c>
      <c r="C30" s="22"/>
      <c r="D30" s="23"/>
      <c r="E30" s="23"/>
      <c r="F30" s="23"/>
      <c r="G30" s="24"/>
      <c r="H30" s="20" t="str">
        <f t="shared" si="1"/>
        <v/>
      </c>
      <c r="I30" s="52"/>
      <c r="J30" s="52"/>
      <c r="K30" s="52"/>
      <c r="L30" s="52"/>
    </row>
    <row r="31" spans="1:12">
      <c r="A31" s="29"/>
      <c r="B31" s="132" t="str">
        <f>IFERROR(IF(ISBLANK(A31),"",(VLOOKUP(A31,'Scorecard Data'!$B:$C,2,FALSE))), "NA")</f>
        <v/>
      </c>
      <c r="C31" s="22"/>
      <c r="D31" s="23"/>
      <c r="E31" s="23"/>
      <c r="F31" s="23"/>
      <c r="G31" s="24"/>
      <c r="H31" s="20" t="str">
        <f t="shared" si="1"/>
        <v/>
      </c>
      <c r="I31" s="52"/>
      <c r="J31" s="52"/>
      <c r="K31" s="52"/>
      <c r="L31" s="52"/>
    </row>
    <row r="32" spans="1:12">
      <c r="A32" s="29"/>
      <c r="B32" s="132" t="str">
        <f>IFERROR(IF(ISBLANK(A32),"",(VLOOKUP(A32,'Scorecard Data'!$B:$C,2,FALSE))), "NA")</f>
        <v/>
      </c>
      <c r="C32" s="22"/>
      <c r="D32" s="23"/>
      <c r="E32" s="23"/>
      <c r="F32" s="23"/>
      <c r="G32" s="24"/>
      <c r="H32" s="20" t="str">
        <f t="shared" si="1"/>
        <v/>
      </c>
      <c r="I32" s="52"/>
      <c r="J32" s="52"/>
      <c r="K32" s="52"/>
      <c r="L32" s="52"/>
    </row>
    <row r="33" spans="1:12">
      <c r="A33" s="29"/>
      <c r="B33" s="132" t="str">
        <f>IFERROR(IF(ISBLANK(A33),"",(VLOOKUP(A33,'Scorecard Data'!$B:$C,2,FALSE))), "NA")</f>
        <v/>
      </c>
      <c r="C33" s="22"/>
      <c r="D33" s="23"/>
      <c r="E33" s="23"/>
      <c r="F33" s="23"/>
      <c r="G33" s="24"/>
      <c r="H33" s="20" t="str">
        <f t="shared" si="1"/>
        <v/>
      </c>
      <c r="I33" s="52"/>
      <c r="J33" s="52"/>
      <c r="K33" s="52"/>
      <c r="L33" s="52"/>
    </row>
    <row r="34" spans="1:12">
      <c r="A34" s="29"/>
      <c r="B34" s="132" t="str">
        <f>IFERROR(IF(ISBLANK(A34),"",(VLOOKUP(A34,'Scorecard Data'!$B:$C,2,FALSE))), "NA")</f>
        <v/>
      </c>
      <c r="C34" s="22"/>
      <c r="D34" s="23"/>
      <c r="E34" s="23"/>
      <c r="F34" s="23"/>
      <c r="G34" s="24"/>
      <c r="H34" s="20" t="str">
        <f t="shared" si="1"/>
        <v/>
      </c>
      <c r="I34" s="52"/>
      <c r="J34" s="52"/>
      <c r="K34" s="52"/>
      <c r="L34" s="52"/>
    </row>
    <row r="35" spans="1:12">
      <c r="A35" s="29"/>
      <c r="B35" s="132" t="str">
        <f>IFERROR(IF(ISBLANK(A35),"",(VLOOKUP(A35,'Scorecard Data'!$B:$C,2,FALSE))), "NA")</f>
        <v/>
      </c>
      <c r="C35" s="22"/>
      <c r="D35" s="23"/>
      <c r="E35" s="23"/>
      <c r="F35" s="23"/>
      <c r="G35" s="24"/>
      <c r="H35" s="20" t="str">
        <f t="shared" si="1"/>
        <v/>
      </c>
      <c r="I35" s="52"/>
      <c r="J35" s="52"/>
      <c r="K35" s="52"/>
      <c r="L35" s="52"/>
    </row>
    <row r="36" spans="1:12">
      <c r="A36" s="29"/>
      <c r="B36" s="132" t="str">
        <f>IFERROR(IF(ISBLANK(A36),"",(VLOOKUP(A36,'Scorecard Data'!$B:$C,2,FALSE))), "NA")</f>
        <v/>
      </c>
      <c r="C36" s="22"/>
      <c r="D36" s="23"/>
      <c r="E36" s="23"/>
      <c r="F36" s="23"/>
      <c r="G36" s="24"/>
      <c r="H36" s="20" t="str">
        <f t="shared" si="1"/>
        <v/>
      </c>
      <c r="I36" s="52"/>
      <c r="J36" s="52"/>
      <c r="K36" s="52"/>
      <c r="L36" s="52"/>
    </row>
    <row r="37" spans="1:12">
      <c r="A37" s="29"/>
      <c r="B37" s="132" t="str">
        <f>IFERROR(IF(ISBLANK(A37),"",(VLOOKUP(A37,'Scorecard Data'!$B:$C,2,FALSE))), "NA")</f>
        <v/>
      </c>
      <c r="C37" s="22"/>
      <c r="D37" s="23"/>
      <c r="E37" s="23"/>
      <c r="F37" s="23"/>
      <c r="G37" s="24"/>
      <c r="H37" s="20" t="str">
        <f t="shared" si="1"/>
        <v/>
      </c>
      <c r="I37" s="52"/>
      <c r="J37" s="52"/>
      <c r="K37" s="52"/>
      <c r="L37" s="52"/>
    </row>
    <row r="38" spans="1:12">
      <c r="A38" s="29"/>
      <c r="B38" s="132" t="str">
        <f>IFERROR(IF(ISBLANK(A38),"",(VLOOKUP(A38,'Scorecard Data'!$B:$C,2,FALSE))), "NA")</f>
        <v/>
      </c>
      <c r="C38" s="22"/>
      <c r="D38" s="23"/>
      <c r="E38" s="23"/>
      <c r="F38" s="23"/>
      <c r="G38" s="24"/>
      <c r="H38" s="20" t="str">
        <f t="shared" si="1"/>
        <v/>
      </c>
      <c r="I38" s="52"/>
      <c r="J38" s="52"/>
      <c r="K38" s="52"/>
      <c r="L38" s="52"/>
    </row>
    <row r="39" spans="1:12">
      <c r="A39" s="29"/>
      <c r="B39" s="132" t="str">
        <f>IFERROR(IF(ISBLANK(A39),"",(VLOOKUP(A39,'Scorecard Data'!$B:$C,2,FALSE))), "NA")</f>
        <v/>
      </c>
      <c r="C39" s="22"/>
      <c r="D39" s="23"/>
      <c r="E39" s="23"/>
      <c r="F39" s="23"/>
      <c r="G39" s="24"/>
      <c r="H39" s="20" t="str">
        <f t="shared" si="1"/>
        <v/>
      </c>
      <c r="I39" s="52"/>
      <c r="J39" s="52"/>
      <c r="K39" s="52"/>
      <c r="L39" s="52"/>
    </row>
    <row r="40" spans="1:12">
      <c r="A40" s="29"/>
      <c r="B40" s="132" t="str">
        <f>IFERROR(IF(ISBLANK(A40),"",(VLOOKUP(A40,'Scorecard Data'!$B:$C,2,FALSE))), "NA")</f>
        <v/>
      </c>
      <c r="C40" s="22"/>
      <c r="D40" s="23"/>
      <c r="E40" s="23"/>
      <c r="F40" s="23"/>
      <c r="G40" s="24"/>
      <c r="H40" s="20" t="str">
        <f t="shared" si="1"/>
        <v/>
      </c>
      <c r="I40" s="52"/>
      <c r="J40" s="52"/>
      <c r="K40" s="52"/>
      <c r="L40" s="52"/>
    </row>
    <row r="41" spans="1:12">
      <c r="A41" s="29"/>
      <c r="B41" s="132" t="str">
        <f>IFERROR(IF(ISBLANK(A41),"",(VLOOKUP(A41,'Scorecard Data'!$B:$C,2,FALSE))), "NA")</f>
        <v/>
      </c>
      <c r="C41" s="22"/>
      <c r="D41" s="23"/>
      <c r="E41" s="23"/>
      <c r="F41" s="23"/>
      <c r="G41" s="24"/>
      <c r="H41" s="20" t="str">
        <f t="shared" si="1"/>
        <v/>
      </c>
      <c r="I41" s="52"/>
      <c r="J41" s="52"/>
      <c r="K41" s="52"/>
      <c r="L41" s="52"/>
    </row>
    <row r="42" spans="1:12">
      <c r="A42" s="29"/>
      <c r="B42" s="132" t="str">
        <f>IFERROR(IF(ISBLANK(A42),"",(VLOOKUP(A42,'Scorecard Data'!$B:$C,2,FALSE))), "NA")</f>
        <v/>
      </c>
      <c r="C42" s="22"/>
      <c r="D42" s="23"/>
      <c r="E42" s="23"/>
      <c r="F42" s="23"/>
      <c r="G42" s="24"/>
      <c r="H42" s="20" t="str">
        <f t="shared" si="1"/>
        <v/>
      </c>
      <c r="I42" s="52"/>
      <c r="J42" s="52"/>
      <c r="K42" s="52"/>
      <c r="L42" s="52"/>
    </row>
    <row r="43" spans="1:12">
      <c r="A43" s="29"/>
      <c r="B43" s="132" t="str">
        <f>IFERROR(IF(ISBLANK(A43),"",(VLOOKUP(A43,'Scorecard Data'!$B:$C,2,FALSE))), "NA")</f>
        <v/>
      </c>
      <c r="C43" s="22"/>
      <c r="D43" s="23"/>
      <c r="E43" s="23"/>
      <c r="F43" s="23"/>
      <c r="G43" s="24"/>
      <c r="H43" s="20" t="str">
        <f t="shared" si="1"/>
        <v/>
      </c>
      <c r="I43" s="52"/>
      <c r="J43" s="52"/>
      <c r="K43" s="52"/>
      <c r="L43" s="52"/>
    </row>
    <row r="44" spans="1:12">
      <c r="A44" s="29"/>
      <c r="B44" s="132" t="str">
        <f>IFERROR(IF(ISBLANK(A44),"",(VLOOKUP(A44,'Scorecard Data'!$B:$C,2,FALSE))), "NA")</f>
        <v/>
      </c>
      <c r="C44" s="22"/>
      <c r="D44" s="23"/>
      <c r="E44" s="23"/>
      <c r="F44" s="23"/>
      <c r="G44" s="24"/>
      <c r="H44" s="20" t="str">
        <f t="shared" si="1"/>
        <v/>
      </c>
      <c r="I44" s="52"/>
      <c r="J44" s="52"/>
      <c r="K44" s="52"/>
      <c r="L44" s="52"/>
    </row>
    <row r="45" spans="1:12">
      <c r="A45" s="29"/>
      <c r="B45" s="132" t="str">
        <f>IFERROR(IF(ISBLANK(A45),"",(VLOOKUP(A45,'Scorecard Data'!$B:$C,2,FALSE))), "NA")</f>
        <v/>
      </c>
      <c r="C45" s="22"/>
      <c r="D45" s="23"/>
      <c r="E45" s="23"/>
      <c r="F45" s="23"/>
      <c r="G45" s="24"/>
      <c r="H45" s="20" t="str">
        <f t="shared" si="1"/>
        <v/>
      </c>
      <c r="I45" s="52"/>
      <c r="J45" s="52"/>
      <c r="K45" s="52"/>
      <c r="L45" s="52"/>
    </row>
    <row r="46" spans="1:12">
      <c r="A46" s="29"/>
      <c r="B46" s="132" t="str">
        <f>IFERROR(IF(ISBLANK(A46),"",(VLOOKUP(A46,'Scorecard Data'!$B:$C,2,FALSE))), "NA")</f>
        <v/>
      </c>
      <c r="C46" s="22"/>
      <c r="D46" s="23"/>
      <c r="E46" s="23"/>
      <c r="F46" s="23"/>
      <c r="G46" s="24"/>
      <c r="H46" s="20" t="str">
        <f t="shared" si="1"/>
        <v/>
      </c>
      <c r="I46" s="52"/>
      <c r="J46" s="52"/>
      <c r="K46" s="52"/>
      <c r="L46" s="52"/>
    </row>
    <row r="47" spans="1:12">
      <c r="A47" s="29"/>
      <c r="B47" s="132" t="str">
        <f>IFERROR(IF(ISBLANK(A47),"",(VLOOKUP(A47,'Scorecard Data'!$B:$C,2,FALSE))), "NA")</f>
        <v/>
      </c>
      <c r="C47" s="22"/>
      <c r="D47" s="23"/>
      <c r="E47" s="23"/>
      <c r="F47" s="23"/>
      <c r="G47" s="24"/>
      <c r="H47" s="20" t="str">
        <f t="shared" si="1"/>
        <v/>
      </c>
      <c r="I47" s="52"/>
      <c r="J47" s="52"/>
      <c r="K47" s="52"/>
      <c r="L47" s="52"/>
    </row>
    <row r="48" spans="1:12">
      <c r="A48" s="29"/>
      <c r="B48" s="132" t="str">
        <f>IFERROR(IF(ISBLANK(A48),"",(VLOOKUP(A48,'Scorecard Data'!$B:$C,2,FALSE))), "NA")</f>
        <v/>
      </c>
      <c r="C48" s="22"/>
      <c r="D48" s="23"/>
      <c r="E48" s="23"/>
      <c r="F48" s="23"/>
      <c r="G48" s="24"/>
      <c r="H48" s="20" t="str">
        <f t="shared" si="1"/>
        <v/>
      </c>
      <c r="I48" s="52"/>
      <c r="J48" s="52"/>
      <c r="K48" s="52"/>
      <c r="L48" s="52"/>
    </row>
    <row r="49" spans="1:12">
      <c r="A49" s="29"/>
      <c r="B49" s="132" t="str">
        <f>IFERROR(IF(ISBLANK(A49),"",(VLOOKUP(A49,'Scorecard Data'!$B:$C,2,FALSE))), "NA")</f>
        <v/>
      </c>
      <c r="C49" s="22"/>
      <c r="D49" s="23"/>
      <c r="E49" s="23"/>
      <c r="F49" s="23"/>
      <c r="G49" s="24"/>
      <c r="H49" s="20" t="str">
        <f t="shared" si="1"/>
        <v/>
      </c>
      <c r="I49" s="52"/>
      <c r="J49" s="52"/>
      <c r="K49" s="52"/>
      <c r="L49" s="52"/>
    </row>
    <row r="50" spans="1:12">
      <c r="A50" s="29"/>
      <c r="B50" s="132" t="str">
        <f>IFERROR(IF(ISBLANK(A50),"",(VLOOKUP(A50,'Scorecard Data'!$B:$C,2,FALSE))), "NA")</f>
        <v/>
      </c>
      <c r="C50" s="22"/>
      <c r="D50" s="23"/>
      <c r="E50" s="23"/>
      <c r="F50" s="23"/>
      <c r="G50" s="24"/>
      <c r="H50" s="20" t="str">
        <f t="shared" si="1"/>
        <v/>
      </c>
      <c r="I50" s="52"/>
      <c r="J50" s="52"/>
      <c r="K50" s="52"/>
      <c r="L50" s="52"/>
    </row>
    <row r="51" spans="1:12" ht="15.75" thickBot="1">
      <c r="A51" s="30"/>
      <c r="B51" s="158" t="str">
        <f>IFERROR(IF(ISBLANK(A51),"",(VLOOKUP(A51,'Scorecard Data'!$B:$C,2,FALSE))), "NA")</f>
        <v/>
      </c>
      <c r="C51" s="25"/>
      <c r="D51" s="26"/>
      <c r="E51" s="26"/>
      <c r="F51" s="26"/>
      <c r="G51" s="27"/>
      <c r="H51" s="21" t="str">
        <f t="shared" si="1"/>
        <v/>
      </c>
      <c r="I51" s="52"/>
      <c r="J51" s="52"/>
      <c r="K51" s="52"/>
      <c r="L51" s="52"/>
    </row>
    <row r="52" spans="1:12" s="52" customFormat="1">
      <c r="B52" s="56" t="str">
        <f>IF(ISBLANK(A52),"",VLOOKUP(A52,'Scorecard Data'!$B:$C,2,FALSE))</f>
        <v/>
      </c>
      <c r="H52" s="55"/>
    </row>
    <row r="53" spans="1:12" s="52" customFormat="1">
      <c r="B53" s="56" t="str">
        <f>IF(ISBLANK(A53),"",VLOOKUP(A53,'Scorecard Data'!$B:$C,2,FALSE))</f>
        <v/>
      </c>
      <c r="H53" s="55"/>
    </row>
    <row r="54" spans="1:12" s="52" customFormat="1">
      <c r="H54" s="55"/>
    </row>
    <row r="55" spans="1:12" s="52" customFormat="1">
      <c r="H55" s="55"/>
    </row>
    <row r="56" spans="1:12" s="52" customFormat="1">
      <c r="H56" s="55"/>
    </row>
    <row r="57" spans="1:12" s="52" customFormat="1">
      <c r="H57" s="55"/>
    </row>
    <row r="58" spans="1:12" s="52" customFormat="1">
      <c r="H58" s="55"/>
    </row>
    <row r="59" spans="1:12" s="52" customFormat="1">
      <c r="H59" s="55"/>
    </row>
    <row r="60" spans="1:12" s="52" customFormat="1">
      <c r="H60" s="55"/>
    </row>
    <row r="61" spans="1:12" s="52" customFormat="1">
      <c r="H61" s="55"/>
    </row>
    <row r="62" spans="1:12" s="52" customFormat="1">
      <c r="H62" s="55"/>
    </row>
    <row r="63" spans="1:12" s="52" customFormat="1">
      <c r="H63" s="55"/>
    </row>
    <row r="64" spans="1:12" s="52" customFormat="1">
      <c r="H64" s="55"/>
    </row>
    <row r="65" spans="8:8" s="52" customFormat="1">
      <c r="H65" s="55"/>
    </row>
    <row r="66" spans="8:8" s="52" customFormat="1">
      <c r="H66" s="55"/>
    </row>
    <row r="67" spans="8:8" s="52" customFormat="1">
      <c r="H67" s="55"/>
    </row>
    <row r="68" spans="8:8" s="52" customFormat="1">
      <c r="H68" s="55"/>
    </row>
    <row r="69" spans="8:8" s="52" customFormat="1">
      <c r="H69" s="55"/>
    </row>
    <row r="70" spans="8:8" s="52" customFormat="1">
      <c r="H70" s="55"/>
    </row>
    <row r="71" spans="8:8" s="52" customFormat="1">
      <c r="H71" s="55"/>
    </row>
    <row r="72" spans="8:8" s="52" customFormat="1">
      <c r="H72" s="55"/>
    </row>
    <row r="73" spans="8:8" s="52" customFormat="1">
      <c r="H73" s="55"/>
    </row>
    <row r="74" spans="8:8" s="52" customFormat="1">
      <c r="H74" s="55"/>
    </row>
    <row r="75" spans="8:8" s="52" customFormat="1">
      <c r="H75" s="55"/>
    </row>
    <row r="76" spans="8:8" s="52" customFormat="1">
      <c r="H76" s="55"/>
    </row>
    <row r="77" spans="8:8" s="52" customFormat="1">
      <c r="H77" s="55"/>
    </row>
    <row r="78" spans="8:8" s="52" customFormat="1">
      <c r="H78" s="55"/>
    </row>
    <row r="79" spans="8:8" s="52" customFormat="1">
      <c r="H79" s="55"/>
    </row>
    <row r="80" spans="8:8" s="52" customFormat="1">
      <c r="H80" s="55"/>
    </row>
    <row r="81" spans="8:8" s="52" customFormat="1">
      <c r="H81" s="55"/>
    </row>
    <row r="82" spans="8:8" s="52" customFormat="1">
      <c r="H82" s="55"/>
    </row>
    <row r="83" spans="8:8" s="52" customFormat="1">
      <c r="H83" s="55"/>
    </row>
    <row r="84" spans="8:8" s="52" customFormat="1">
      <c r="H84" s="55"/>
    </row>
    <row r="85" spans="8:8" s="52" customFormat="1">
      <c r="H85" s="55"/>
    </row>
    <row r="86" spans="8:8" s="52" customFormat="1">
      <c r="H86" s="55"/>
    </row>
    <row r="87" spans="8:8" s="52" customFormat="1">
      <c r="H87" s="55"/>
    </row>
    <row r="88" spans="8:8" s="52" customFormat="1">
      <c r="H88" s="55"/>
    </row>
    <row r="89" spans="8:8" s="52" customFormat="1">
      <c r="H89" s="55"/>
    </row>
    <row r="90" spans="8:8" s="52" customFormat="1">
      <c r="H90" s="55"/>
    </row>
    <row r="91" spans="8:8" s="52" customFormat="1">
      <c r="H91" s="55"/>
    </row>
    <row r="92" spans="8:8" s="52" customFormat="1">
      <c r="H92" s="55"/>
    </row>
    <row r="93" spans="8:8" s="52" customFormat="1">
      <c r="H93" s="55"/>
    </row>
    <row r="94" spans="8:8" s="52" customFormat="1">
      <c r="H94" s="55"/>
    </row>
    <row r="95" spans="8:8" s="52" customFormat="1">
      <c r="H95" s="55"/>
    </row>
    <row r="96" spans="8:8" s="52" customFormat="1">
      <c r="H96" s="55"/>
    </row>
    <row r="97" spans="8:8" s="52" customFormat="1">
      <c r="H97" s="55"/>
    </row>
    <row r="98" spans="8:8" s="52" customFormat="1">
      <c r="H98" s="55"/>
    </row>
    <row r="99" spans="8:8" s="52" customFormat="1">
      <c r="H99" s="55"/>
    </row>
    <row r="100" spans="8:8" s="52" customFormat="1">
      <c r="H100" s="55"/>
    </row>
    <row r="101" spans="8:8" s="52" customFormat="1">
      <c r="H101" s="55"/>
    </row>
    <row r="102" spans="8:8" s="52" customFormat="1">
      <c r="H102" s="55"/>
    </row>
    <row r="103" spans="8:8" s="52" customFormat="1">
      <c r="H103" s="55"/>
    </row>
    <row r="104" spans="8:8" s="52" customFormat="1">
      <c r="H104" s="55"/>
    </row>
    <row r="105" spans="8:8" s="52" customFormat="1">
      <c r="H105" s="55"/>
    </row>
    <row r="106" spans="8:8" s="52" customFormat="1">
      <c r="H106" s="55"/>
    </row>
    <row r="107" spans="8:8" s="52" customFormat="1">
      <c r="H107" s="55"/>
    </row>
    <row r="108" spans="8:8" s="52" customFormat="1">
      <c r="H108" s="55"/>
    </row>
    <row r="109" spans="8:8" s="52" customFormat="1">
      <c r="H109" s="55"/>
    </row>
    <row r="110" spans="8:8" s="52" customFormat="1">
      <c r="H110" s="55"/>
    </row>
    <row r="111" spans="8:8" s="52" customFormat="1">
      <c r="H111" s="55"/>
    </row>
    <row r="112" spans="8:8" s="52" customFormat="1">
      <c r="H112" s="55"/>
    </row>
    <row r="113" spans="8:8" s="52" customFormat="1">
      <c r="H113" s="55"/>
    </row>
    <row r="114" spans="8:8" s="52" customFormat="1">
      <c r="H114" s="55"/>
    </row>
    <row r="115" spans="8:8" s="52" customFormat="1">
      <c r="H115" s="55"/>
    </row>
    <row r="116" spans="8:8" s="52" customFormat="1">
      <c r="H116" s="55"/>
    </row>
    <row r="117" spans="8:8" s="52" customFormat="1">
      <c r="H117" s="55"/>
    </row>
    <row r="118" spans="8:8" s="52" customFormat="1">
      <c r="H118" s="55"/>
    </row>
    <row r="119" spans="8:8" s="52" customFormat="1">
      <c r="H119" s="55"/>
    </row>
    <row r="120" spans="8:8" s="52" customFormat="1">
      <c r="H120" s="55"/>
    </row>
    <row r="121" spans="8:8" s="52" customFormat="1">
      <c r="H121" s="55"/>
    </row>
    <row r="122" spans="8:8" s="52" customFormat="1">
      <c r="H122" s="55"/>
    </row>
    <row r="123" spans="8:8" s="52" customFormat="1">
      <c r="H123" s="55"/>
    </row>
    <row r="124" spans="8:8" s="52" customFormat="1">
      <c r="H124" s="55"/>
    </row>
    <row r="125" spans="8:8" s="52" customFormat="1">
      <c r="H125" s="55"/>
    </row>
    <row r="126" spans="8:8" s="52" customFormat="1">
      <c r="H126" s="55"/>
    </row>
    <row r="127" spans="8:8" s="52" customFormat="1">
      <c r="H127" s="55"/>
    </row>
    <row r="128" spans="8:8" s="52" customFormat="1">
      <c r="H128" s="55"/>
    </row>
    <row r="129" spans="8:8" s="52" customFormat="1">
      <c r="H129" s="55"/>
    </row>
    <row r="130" spans="8:8" s="52" customFormat="1">
      <c r="H130" s="55"/>
    </row>
    <row r="131" spans="8:8" s="52" customFormat="1">
      <c r="H131" s="55"/>
    </row>
    <row r="132" spans="8:8" s="52" customFormat="1">
      <c r="H132" s="55"/>
    </row>
    <row r="133" spans="8:8" s="52" customFormat="1">
      <c r="H133" s="55"/>
    </row>
    <row r="134" spans="8:8" s="52" customFormat="1">
      <c r="H134" s="55"/>
    </row>
    <row r="135" spans="8:8" s="52" customFormat="1">
      <c r="H135" s="55"/>
    </row>
    <row r="136" spans="8:8" s="52" customFormat="1">
      <c r="H136" s="55"/>
    </row>
    <row r="137" spans="8:8" s="52" customFormat="1">
      <c r="H137" s="55"/>
    </row>
    <row r="138" spans="8:8" s="52" customFormat="1">
      <c r="H138" s="55"/>
    </row>
    <row r="139" spans="8:8" s="52" customFormat="1">
      <c r="H139" s="55"/>
    </row>
    <row r="140" spans="8:8" s="52" customFormat="1">
      <c r="H140" s="55"/>
    </row>
    <row r="141" spans="8:8" s="52" customFormat="1">
      <c r="H141" s="55"/>
    </row>
    <row r="142" spans="8:8" s="52" customFormat="1">
      <c r="H142" s="55"/>
    </row>
    <row r="143" spans="8:8" s="52" customFormat="1">
      <c r="H143" s="55"/>
    </row>
    <row r="144" spans="8:8" s="52" customFormat="1">
      <c r="H144" s="55"/>
    </row>
    <row r="145" spans="8:8" s="52" customFormat="1">
      <c r="H145" s="55"/>
    </row>
    <row r="146" spans="8:8" s="52" customFormat="1">
      <c r="H146" s="55"/>
    </row>
    <row r="147" spans="8:8" s="52" customFormat="1">
      <c r="H147" s="55"/>
    </row>
    <row r="148" spans="8:8" s="52" customFormat="1">
      <c r="H148" s="55"/>
    </row>
    <row r="149" spans="8:8" s="52" customFormat="1">
      <c r="H149" s="55"/>
    </row>
    <row r="150" spans="8:8" s="52" customFormat="1">
      <c r="H150" s="55"/>
    </row>
    <row r="151" spans="8:8" s="52" customFormat="1">
      <c r="H151" s="55"/>
    </row>
    <row r="152" spans="8:8" s="52" customFormat="1">
      <c r="H152" s="55"/>
    </row>
    <row r="153" spans="8:8" s="52" customFormat="1">
      <c r="H153" s="55"/>
    </row>
    <row r="154" spans="8:8" s="52" customFormat="1">
      <c r="H154" s="55"/>
    </row>
    <row r="155" spans="8:8" s="52" customFormat="1">
      <c r="H155" s="55"/>
    </row>
    <row r="156" spans="8:8" s="52" customFormat="1">
      <c r="H156" s="55"/>
    </row>
    <row r="157" spans="8:8" s="52" customFormat="1">
      <c r="H157" s="55"/>
    </row>
    <row r="158" spans="8:8" s="52" customFormat="1">
      <c r="H158" s="55"/>
    </row>
    <row r="159" spans="8:8" s="52" customFormat="1">
      <c r="H159" s="55"/>
    </row>
    <row r="160" spans="8:8" s="52" customFormat="1">
      <c r="H160" s="55"/>
    </row>
    <row r="161" spans="8:8" s="52" customFormat="1">
      <c r="H161" s="55"/>
    </row>
    <row r="162" spans="8:8" s="52" customFormat="1">
      <c r="H162" s="55"/>
    </row>
    <row r="163" spans="8:8" s="52" customFormat="1">
      <c r="H163" s="55"/>
    </row>
    <row r="164" spans="8:8" s="52" customFormat="1">
      <c r="H164" s="55"/>
    </row>
    <row r="165" spans="8:8" s="52" customFormat="1">
      <c r="H165" s="55"/>
    </row>
    <row r="166" spans="8:8" s="52" customFormat="1">
      <c r="H166" s="55"/>
    </row>
    <row r="167" spans="8:8" s="52" customFormat="1">
      <c r="H167" s="55"/>
    </row>
    <row r="168" spans="8:8" s="52" customFormat="1">
      <c r="H168" s="55"/>
    </row>
    <row r="169" spans="8:8" s="52" customFormat="1">
      <c r="H169" s="55"/>
    </row>
    <row r="170" spans="8:8" s="52" customFormat="1">
      <c r="H170" s="55"/>
    </row>
    <row r="171" spans="8:8" s="52" customFormat="1">
      <c r="H171" s="55"/>
    </row>
    <row r="172" spans="8:8" s="52" customFormat="1">
      <c r="H172" s="55"/>
    </row>
    <row r="173" spans="8:8" s="52" customFormat="1">
      <c r="H173" s="55"/>
    </row>
    <row r="174" spans="8:8" s="52" customFormat="1">
      <c r="H174" s="55"/>
    </row>
    <row r="175" spans="8:8" s="52" customFormat="1">
      <c r="H175" s="55"/>
    </row>
    <row r="176" spans="8:8" s="52" customFormat="1">
      <c r="H176" s="55"/>
    </row>
    <row r="177" spans="8:8" s="52" customFormat="1">
      <c r="H177" s="55"/>
    </row>
    <row r="178" spans="8:8" s="52" customFormat="1">
      <c r="H178" s="55"/>
    </row>
    <row r="179" spans="8:8" s="52" customFormat="1">
      <c r="H179" s="55"/>
    </row>
    <row r="180" spans="8:8" s="52" customFormat="1">
      <c r="H180" s="55"/>
    </row>
    <row r="181" spans="8:8" s="52" customFormat="1">
      <c r="H181" s="55"/>
    </row>
    <row r="182" spans="8:8" s="52" customFormat="1">
      <c r="H182" s="55"/>
    </row>
    <row r="183" spans="8:8" s="52" customFormat="1">
      <c r="H183" s="55"/>
    </row>
    <row r="184" spans="8:8" s="52" customFormat="1">
      <c r="H184" s="55"/>
    </row>
    <row r="185" spans="8:8" s="52" customFormat="1">
      <c r="H185" s="55"/>
    </row>
    <row r="186" spans="8:8" s="52" customFormat="1">
      <c r="H186" s="55"/>
    </row>
    <row r="187" spans="8:8" s="52" customFormat="1">
      <c r="H187" s="55"/>
    </row>
    <row r="188" spans="8:8" s="52" customFormat="1">
      <c r="H188" s="55"/>
    </row>
    <row r="189" spans="8:8" s="52" customFormat="1">
      <c r="H189" s="55"/>
    </row>
    <row r="190" spans="8:8" s="52" customFormat="1">
      <c r="H190" s="55"/>
    </row>
    <row r="191" spans="8:8" s="52" customFormat="1">
      <c r="H191" s="55"/>
    </row>
    <row r="192" spans="8:8" s="52" customFormat="1">
      <c r="H192" s="55"/>
    </row>
    <row r="193" spans="8:8" s="52" customFormat="1">
      <c r="H193" s="55"/>
    </row>
    <row r="194" spans="8:8" s="52" customFormat="1">
      <c r="H194" s="55"/>
    </row>
    <row r="195" spans="8:8" s="52" customFormat="1">
      <c r="H195" s="55"/>
    </row>
    <row r="196" spans="8:8" s="52" customFormat="1">
      <c r="H196" s="55"/>
    </row>
    <row r="197" spans="8:8" s="52" customFormat="1">
      <c r="H197" s="55"/>
    </row>
    <row r="198" spans="8:8" s="52" customFormat="1">
      <c r="H198" s="55"/>
    </row>
    <row r="199" spans="8:8" s="52" customFormat="1">
      <c r="H199" s="55"/>
    </row>
    <row r="200" spans="8:8" s="52" customFormat="1">
      <c r="H200" s="55"/>
    </row>
    <row r="201" spans="8:8" s="52" customFormat="1">
      <c r="H201" s="55"/>
    </row>
    <row r="202" spans="8:8" s="52" customFormat="1">
      <c r="H202" s="55"/>
    </row>
    <row r="203" spans="8:8" s="52" customFormat="1">
      <c r="H203" s="55"/>
    </row>
    <row r="204" spans="8:8" s="52" customFormat="1">
      <c r="H204" s="55"/>
    </row>
    <row r="205" spans="8:8" s="52" customFormat="1">
      <c r="H205" s="55"/>
    </row>
    <row r="206" spans="8:8" s="52" customFormat="1">
      <c r="H206" s="55"/>
    </row>
    <row r="207" spans="8:8" s="52" customFormat="1">
      <c r="H207" s="55"/>
    </row>
    <row r="208" spans="8:8" s="52" customFormat="1">
      <c r="H208" s="55"/>
    </row>
    <row r="209" spans="8:8" s="52" customFormat="1">
      <c r="H209" s="55"/>
    </row>
    <row r="210" spans="8:8" s="52" customFormat="1">
      <c r="H210" s="55"/>
    </row>
    <row r="211" spans="8:8" s="52" customFormat="1">
      <c r="H211" s="55"/>
    </row>
    <row r="212" spans="8:8" s="52" customFormat="1">
      <c r="H212" s="55"/>
    </row>
    <row r="213" spans="8:8" s="52" customFormat="1">
      <c r="H213" s="55"/>
    </row>
    <row r="214" spans="8:8" s="52" customFormat="1">
      <c r="H214" s="55"/>
    </row>
    <row r="215" spans="8:8" s="52" customFormat="1">
      <c r="H215" s="55"/>
    </row>
    <row r="216" spans="8:8" s="52" customFormat="1">
      <c r="H216" s="55"/>
    </row>
    <row r="217" spans="8:8" s="52" customFormat="1">
      <c r="H217" s="55"/>
    </row>
    <row r="218" spans="8:8" s="52" customFormat="1">
      <c r="H218" s="55"/>
    </row>
    <row r="219" spans="8:8" s="52" customFormat="1">
      <c r="H219" s="55"/>
    </row>
    <row r="220" spans="8:8" s="52" customFormat="1">
      <c r="H220" s="55"/>
    </row>
    <row r="221" spans="8:8" s="52" customFormat="1">
      <c r="H221" s="55"/>
    </row>
    <row r="222" spans="8:8" s="52" customFormat="1">
      <c r="H222" s="55"/>
    </row>
    <row r="223" spans="8:8" s="52" customFormat="1">
      <c r="H223" s="55"/>
    </row>
    <row r="224" spans="8:8" s="52" customFormat="1">
      <c r="H224" s="55"/>
    </row>
    <row r="225" spans="8:8" s="52" customFormat="1">
      <c r="H225" s="55"/>
    </row>
    <row r="226" spans="8:8" s="52" customFormat="1">
      <c r="H226" s="55"/>
    </row>
    <row r="227" spans="8:8" s="52" customFormat="1">
      <c r="H227" s="55"/>
    </row>
    <row r="228" spans="8:8" s="52" customFormat="1">
      <c r="H228" s="55"/>
    </row>
    <row r="229" spans="8:8" s="52" customFormat="1">
      <c r="H229" s="55"/>
    </row>
    <row r="230" spans="8:8" s="52" customFormat="1">
      <c r="H230" s="55"/>
    </row>
    <row r="231" spans="8:8" s="52" customFormat="1">
      <c r="H231" s="55"/>
    </row>
    <row r="232" spans="8:8" s="52" customFormat="1">
      <c r="H232" s="55"/>
    </row>
    <row r="233" spans="8:8" s="52" customFormat="1">
      <c r="H233" s="55"/>
    </row>
    <row r="234" spans="8:8" s="52" customFormat="1">
      <c r="H234" s="55"/>
    </row>
    <row r="235" spans="8:8" s="52" customFormat="1">
      <c r="H235" s="55"/>
    </row>
    <row r="236" spans="8:8" s="52" customFormat="1">
      <c r="H236" s="55"/>
    </row>
    <row r="237" spans="8:8" s="52" customFormat="1">
      <c r="H237" s="55"/>
    </row>
    <row r="238" spans="8:8" s="52" customFormat="1">
      <c r="H238" s="55"/>
    </row>
    <row r="239" spans="8:8" s="52" customFormat="1">
      <c r="H239" s="55"/>
    </row>
    <row r="240" spans="8:8" s="52" customFormat="1">
      <c r="H240" s="55"/>
    </row>
    <row r="241" spans="8:8" s="52" customFormat="1">
      <c r="H241" s="55"/>
    </row>
    <row r="242" spans="8:8" s="52" customFormat="1">
      <c r="H242" s="55"/>
    </row>
    <row r="243" spans="8:8" s="52" customFormat="1">
      <c r="H243" s="55"/>
    </row>
    <row r="244" spans="8:8" s="52" customFormat="1">
      <c r="H244" s="55"/>
    </row>
    <row r="245" spans="8:8" s="52" customFormat="1">
      <c r="H245" s="55"/>
    </row>
    <row r="246" spans="8:8" s="52" customFormat="1">
      <c r="H246" s="55"/>
    </row>
    <row r="247" spans="8:8" s="52" customFormat="1">
      <c r="H247" s="55"/>
    </row>
    <row r="248" spans="8:8" s="52" customFormat="1">
      <c r="H248" s="55"/>
    </row>
    <row r="249" spans="8:8" s="52" customFormat="1">
      <c r="H249" s="55"/>
    </row>
    <row r="250" spans="8:8" s="52" customFormat="1">
      <c r="H250" s="55"/>
    </row>
    <row r="251" spans="8:8" s="52" customFormat="1">
      <c r="H251" s="55"/>
    </row>
    <row r="252" spans="8:8" s="52" customFormat="1">
      <c r="H252" s="55"/>
    </row>
    <row r="253" spans="8:8" s="52" customFormat="1">
      <c r="H253" s="55"/>
    </row>
    <row r="254" spans="8:8" s="52" customFormat="1">
      <c r="H254" s="55"/>
    </row>
    <row r="255" spans="8:8" s="52" customFormat="1">
      <c r="H255" s="55"/>
    </row>
    <row r="256" spans="8:8" s="52" customFormat="1">
      <c r="H256" s="55"/>
    </row>
    <row r="257" spans="8:8" s="52" customFormat="1">
      <c r="H257" s="55"/>
    </row>
    <row r="258" spans="8:8" s="52" customFormat="1">
      <c r="H258" s="55"/>
    </row>
    <row r="259" spans="8:8" s="52" customFormat="1">
      <c r="H259" s="55"/>
    </row>
    <row r="260" spans="8:8" s="52" customFormat="1">
      <c r="H260" s="55"/>
    </row>
    <row r="261" spans="8:8" s="52" customFormat="1">
      <c r="H261" s="55"/>
    </row>
    <row r="262" spans="8:8" s="52" customFormat="1">
      <c r="H262" s="55"/>
    </row>
    <row r="263" spans="8:8" s="52" customFormat="1">
      <c r="H263" s="55"/>
    </row>
    <row r="264" spans="8:8" s="52" customFormat="1">
      <c r="H264" s="55"/>
    </row>
    <row r="265" spans="8:8" s="52" customFormat="1">
      <c r="H265" s="55"/>
    </row>
    <row r="266" spans="8:8" s="52" customFormat="1">
      <c r="H266" s="55"/>
    </row>
    <row r="267" spans="8:8" s="52" customFormat="1">
      <c r="H267" s="55"/>
    </row>
    <row r="268" spans="8:8" s="52" customFormat="1">
      <c r="H268" s="55"/>
    </row>
    <row r="269" spans="8:8" s="52" customFormat="1">
      <c r="H269" s="55"/>
    </row>
    <row r="270" spans="8:8" s="52" customFormat="1">
      <c r="H270" s="55"/>
    </row>
    <row r="271" spans="8:8" s="52" customFormat="1">
      <c r="H271" s="55"/>
    </row>
    <row r="272" spans="8:8" s="52" customFormat="1">
      <c r="H272" s="55"/>
    </row>
    <row r="273" spans="8:8" s="52" customFormat="1">
      <c r="H273" s="55"/>
    </row>
    <row r="274" spans="8:8" s="52" customFormat="1">
      <c r="H274" s="55"/>
    </row>
    <row r="275" spans="8:8" s="52" customFormat="1">
      <c r="H275" s="55"/>
    </row>
    <row r="276" spans="8:8" s="52" customFormat="1">
      <c r="H276" s="55"/>
    </row>
    <row r="277" spans="8:8" s="52" customFormat="1">
      <c r="H277" s="55"/>
    </row>
    <row r="278" spans="8:8" s="52" customFormat="1">
      <c r="H278" s="55"/>
    </row>
    <row r="279" spans="8:8" s="52" customFormat="1">
      <c r="H279" s="55"/>
    </row>
    <row r="280" spans="8:8" s="52" customFormat="1">
      <c r="H280" s="55"/>
    </row>
    <row r="281" spans="8:8" s="52" customFormat="1">
      <c r="H281" s="55"/>
    </row>
    <row r="282" spans="8:8" s="52" customFormat="1">
      <c r="H282" s="55"/>
    </row>
    <row r="283" spans="8:8" s="52" customFormat="1">
      <c r="H283" s="55"/>
    </row>
    <row r="284" spans="8:8" s="52" customFormat="1">
      <c r="H284" s="55"/>
    </row>
    <row r="285" spans="8:8" s="52" customFormat="1">
      <c r="H285" s="55"/>
    </row>
    <row r="286" spans="8:8" s="52" customFormat="1">
      <c r="H286" s="55"/>
    </row>
    <row r="287" spans="8:8" s="52" customFormat="1">
      <c r="H287" s="55"/>
    </row>
    <row r="288" spans="8:8" s="52" customFormat="1">
      <c r="H288" s="55"/>
    </row>
    <row r="289" spans="8:8" s="52" customFormat="1">
      <c r="H289" s="55"/>
    </row>
    <row r="290" spans="8:8" s="52" customFormat="1">
      <c r="H290" s="55"/>
    </row>
    <row r="291" spans="8:8" s="52" customFormat="1">
      <c r="H291" s="55"/>
    </row>
    <row r="292" spans="8:8" s="52" customFormat="1">
      <c r="H292" s="55"/>
    </row>
    <row r="293" spans="8:8" s="52" customFormat="1">
      <c r="H293" s="55"/>
    </row>
    <row r="294" spans="8:8" s="52" customFormat="1">
      <c r="H294" s="55"/>
    </row>
    <row r="295" spans="8:8" s="52" customFormat="1">
      <c r="H295" s="55"/>
    </row>
    <row r="296" spans="8:8" s="52" customFormat="1">
      <c r="H296" s="55"/>
    </row>
    <row r="297" spans="8:8" s="52" customFormat="1">
      <c r="H297" s="55"/>
    </row>
    <row r="298" spans="8:8" s="52" customFormat="1">
      <c r="H298" s="55"/>
    </row>
    <row r="299" spans="8:8" s="52" customFormat="1">
      <c r="H299" s="55"/>
    </row>
    <row r="300" spans="8:8" s="52" customFormat="1">
      <c r="H300" s="55"/>
    </row>
    <row r="301" spans="8:8" s="52" customFormat="1">
      <c r="H301" s="55"/>
    </row>
    <row r="302" spans="8:8" s="52" customFormat="1">
      <c r="H302" s="55"/>
    </row>
    <row r="303" spans="8:8" s="52" customFormat="1">
      <c r="H303" s="55"/>
    </row>
    <row r="304" spans="8:8" s="52" customFormat="1">
      <c r="H304" s="55"/>
    </row>
    <row r="305" spans="8:8" s="52" customFormat="1">
      <c r="H305" s="55"/>
    </row>
    <row r="306" spans="8:8" s="52" customFormat="1">
      <c r="H306" s="55"/>
    </row>
    <row r="307" spans="8:8" s="52" customFormat="1">
      <c r="H307" s="55"/>
    </row>
    <row r="308" spans="8:8" s="52" customFormat="1">
      <c r="H308" s="55"/>
    </row>
    <row r="309" spans="8:8" s="52" customFormat="1">
      <c r="H309" s="55"/>
    </row>
    <row r="310" spans="8:8" s="52" customFormat="1">
      <c r="H310" s="55"/>
    </row>
    <row r="311" spans="8:8" s="52" customFormat="1">
      <c r="H311" s="55"/>
    </row>
    <row r="312" spans="8:8" s="52" customFormat="1">
      <c r="H312" s="55"/>
    </row>
    <row r="313" spans="8:8" s="52" customFormat="1">
      <c r="H313" s="55"/>
    </row>
    <row r="314" spans="8:8" s="52" customFormat="1">
      <c r="H314" s="55"/>
    </row>
    <row r="315" spans="8:8" s="52" customFormat="1">
      <c r="H315" s="55"/>
    </row>
    <row r="316" spans="8:8" s="52" customFormat="1">
      <c r="H316" s="55"/>
    </row>
    <row r="317" spans="8:8" s="52" customFormat="1">
      <c r="H317" s="55"/>
    </row>
    <row r="318" spans="8:8" s="52" customFormat="1">
      <c r="H318" s="55"/>
    </row>
    <row r="319" spans="8:8" s="52" customFormat="1">
      <c r="H319" s="55"/>
    </row>
    <row r="320" spans="8:8" s="52" customFormat="1">
      <c r="H320" s="55"/>
    </row>
    <row r="321" spans="8:8" s="52" customFormat="1">
      <c r="H321" s="55"/>
    </row>
    <row r="322" spans="8:8" s="52" customFormat="1">
      <c r="H322" s="55"/>
    </row>
    <row r="323" spans="8:8" s="52" customFormat="1">
      <c r="H323" s="55"/>
    </row>
    <row r="324" spans="8:8" s="52" customFormat="1">
      <c r="H324" s="55"/>
    </row>
    <row r="325" spans="8:8" s="52" customFormat="1">
      <c r="H325" s="55"/>
    </row>
    <row r="326" spans="8:8" s="52" customFormat="1">
      <c r="H326" s="55"/>
    </row>
    <row r="327" spans="8:8" s="52" customFormat="1">
      <c r="H327" s="55"/>
    </row>
    <row r="328" spans="8:8" s="52" customFormat="1">
      <c r="H328" s="55"/>
    </row>
    <row r="329" spans="8:8" s="52" customFormat="1">
      <c r="H329" s="55"/>
    </row>
    <row r="330" spans="8:8" s="52" customFormat="1">
      <c r="H330" s="55"/>
    </row>
    <row r="331" spans="8:8" s="52" customFormat="1">
      <c r="H331" s="55"/>
    </row>
    <row r="332" spans="8:8" s="52" customFormat="1">
      <c r="H332" s="55"/>
    </row>
    <row r="333" spans="8:8" s="52" customFormat="1">
      <c r="H333" s="55"/>
    </row>
    <row r="334" spans="8:8" s="52" customFormat="1">
      <c r="H334" s="55"/>
    </row>
    <row r="335" spans="8:8" s="52" customFormat="1">
      <c r="H335" s="55"/>
    </row>
    <row r="336" spans="8:8" s="52" customFormat="1">
      <c r="H336" s="55"/>
    </row>
    <row r="337" spans="8:8" s="52" customFormat="1">
      <c r="H337" s="55"/>
    </row>
    <row r="338" spans="8:8" s="52" customFormat="1">
      <c r="H338" s="55"/>
    </row>
    <row r="339" spans="8:8" s="52" customFormat="1">
      <c r="H339" s="55"/>
    </row>
    <row r="340" spans="8:8" s="52" customFormat="1">
      <c r="H340" s="55"/>
    </row>
    <row r="341" spans="8:8" s="52" customFormat="1">
      <c r="H341" s="55"/>
    </row>
    <row r="342" spans="8:8" s="52" customFormat="1">
      <c r="H342" s="55"/>
    </row>
    <row r="343" spans="8:8" s="52" customFormat="1">
      <c r="H343" s="55"/>
    </row>
    <row r="344" spans="8:8" s="52" customFormat="1">
      <c r="H344" s="55"/>
    </row>
    <row r="345" spans="8:8" s="52" customFormat="1">
      <c r="H345" s="55"/>
    </row>
    <row r="346" spans="8:8" s="52" customFormat="1">
      <c r="H346" s="55"/>
    </row>
    <row r="347" spans="8:8" s="52" customFormat="1">
      <c r="H347" s="55"/>
    </row>
    <row r="348" spans="8:8" s="52" customFormat="1">
      <c r="H348" s="55"/>
    </row>
    <row r="349" spans="8:8" s="52" customFormat="1">
      <c r="H349" s="55"/>
    </row>
    <row r="350" spans="8:8" s="52" customFormat="1">
      <c r="H350" s="55"/>
    </row>
    <row r="351" spans="8:8" s="52" customFormat="1">
      <c r="H351" s="55"/>
    </row>
    <row r="352" spans="8:8" s="52" customFormat="1">
      <c r="H352" s="55"/>
    </row>
    <row r="353" spans="8:8" s="52" customFormat="1">
      <c r="H353" s="55"/>
    </row>
    <row r="354" spans="8:8" s="52" customFormat="1">
      <c r="H354" s="55"/>
    </row>
    <row r="355" spans="8:8" s="52" customFormat="1">
      <c r="H355" s="55"/>
    </row>
    <row r="356" spans="8:8" s="52" customFormat="1">
      <c r="H356" s="55"/>
    </row>
    <row r="357" spans="8:8" s="52" customFormat="1">
      <c r="H357" s="55"/>
    </row>
    <row r="358" spans="8:8" s="52" customFormat="1">
      <c r="H358" s="55"/>
    </row>
    <row r="359" spans="8:8" s="52" customFormat="1">
      <c r="H359" s="55"/>
    </row>
    <row r="360" spans="8:8" s="52" customFormat="1">
      <c r="H360" s="55"/>
    </row>
    <row r="361" spans="8:8" s="52" customFormat="1">
      <c r="H361" s="55"/>
    </row>
    <row r="362" spans="8:8" s="52" customFormat="1">
      <c r="H362" s="55"/>
    </row>
    <row r="363" spans="8:8" s="52" customFormat="1">
      <c r="H363" s="55"/>
    </row>
    <row r="364" spans="8:8" s="52" customFormat="1">
      <c r="H364" s="55"/>
    </row>
    <row r="365" spans="8:8" s="52" customFormat="1">
      <c r="H365" s="55"/>
    </row>
    <row r="366" spans="8:8" s="52" customFormat="1">
      <c r="H366" s="55"/>
    </row>
    <row r="367" spans="8:8" s="52" customFormat="1">
      <c r="H367" s="55"/>
    </row>
    <row r="368" spans="8:8" s="52" customFormat="1">
      <c r="H368" s="55"/>
    </row>
    <row r="369" spans="8:8" s="52" customFormat="1">
      <c r="H369" s="55"/>
    </row>
    <row r="370" spans="8:8" s="52" customFormat="1">
      <c r="H370" s="55"/>
    </row>
    <row r="371" spans="8:8" s="52" customFormat="1">
      <c r="H371" s="55"/>
    </row>
    <row r="372" spans="8:8" s="52" customFormat="1">
      <c r="H372" s="55"/>
    </row>
    <row r="373" spans="8:8" s="52" customFormat="1">
      <c r="H373" s="55"/>
    </row>
    <row r="374" spans="8:8" s="52" customFormat="1">
      <c r="H374" s="55"/>
    </row>
    <row r="375" spans="8:8" s="52" customFormat="1">
      <c r="H375" s="55"/>
    </row>
    <row r="376" spans="8:8" s="52" customFormat="1">
      <c r="H376" s="55"/>
    </row>
    <row r="377" spans="8:8" s="52" customFormat="1">
      <c r="H377" s="55"/>
    </row>
    <row r="378" spans="8:8" s="52" customFormat="1">
      <c r="H378" s="55"/>
    </row>
    <row r="379" spans="8:8" s="52" customFormat="1">
      <c r="H379" s="55"/>
    </row>
    <row r="380" spans="8:8" s="52" customFormat="1">
      <c r="H380" s="55"/>
    </row>
    <row r="381" spans="8:8" s="52" customFormat="1">
      <c r="H381" s="55"/>
    </row>
    <row r="382" spans="8:8" s="52" customFormat="1">
      <c r="H382" s="55"/>
    </row>
    <row r="383" spans="8:8" s="52" customFormat="1">
      <c r="H383" s="55"/>
    </row>
    <row r="384" spans="8:8" s="52" customFormat="1">
      <c r="H384" s="55"/>
    </row>
    <row r="385" spans="8:8" s="52" customFormat="1">
      <c r="H385" s="55"/>
    </row>
    <row r="386" spans="8:8" s="52" customFormat="1">
      <c r="H386" s="55"/>
    </row>
    <row r="387" spans="8:8" s="52" customFormat="1">
      <c r="H387" s="55"/>
    </row>
    <row r="388" spans="8:8" s="52" customFormat="1">
      <c r="H388" s="55"/>
    </row>
    <row r="389" spans="8:8" s="52" customFormat="1">
      <c r="H389" s="55"/>
    </row>
    <row r="390" spans="8:8" s="52" customFormat="1">
      <c r="H390" s="55"/>
    </row>
    <row r="391" spans="8:8" s="52" customFormat="1">
      <c r="H391" s="55"/>
    </row>
    <row r="392" spans="8:8" s="52" customFormat="1">
      <c r="H392" s="55"/>
    </row>
    <row r="393" spans="8:8" s="52" customFormat="1">
      <c r="H393" s="55"/>
    </row>
    <row r="394" spans="8:8" s="52" customFormat="1">
      <c r="H394" s="55"/>
    </row>
    <row r="395" spans="8:8" s="52" customFormat="1">
      <c r="H395" s="55"/>
    </row>
    <row r="396" spans="8:8" s="52" customFormat="1">
      <c r="H396" s="55"/>
    </row>
    <row r="397" spans="8:8" s="52" customFormat="1">
      <c r="H397" s="55"/>
    </row>
    <row r="398" spans="8:8" s="52" customFormat="1">
      <c r="H398" s="55"/>
    </row>
    <row r="399" spans="8:8" s="52" customFormat="1">
      <c r="H399" s="55"/>
    </row>
    <row r="400" spans="8:8" s="52" customFormat="1">
      <c r="H400" s="55"/>
    </row>
    <row r="401" spans="8:8" s="52" customFormat="1">
      <c r="H401" s="55"/>
    </row>
    <row r="402" spans="8:8" s="52" customFormat="1">
      <c r="H402" s="55"/>
    </row>
    <row r="403" spans="8:8" s="52" customFormat="1">
      <c r="H403" s="55"/>
    </row>
    <row r="404" spans="8:8" s="52" customFormat="1">
      <c r="H404" s="55"/>
    </row>
    <row r="405" spans="8:8" s="52" customFormat="1">
      <c r="H405" s="55"/>
    </row>
    <row r="406" spans="8:8" s="52" customFormat="1">
      <c r="H406" s="55"/>
    </row>
    <row r="407" spans="8:8" s="52" customFormat="1">
      <c r="H407" s="55"/>
    </row>
    <row r="408" spans="8:8" s="52" customFormat="1">
      <c r="H408" s="55"/>
    </row>
    <row r="409" spans="8:8" s="52" customFormat="1">
      <c r="H409" s="55"/>
    </row>
    <row r="410" spans="8:8" s="52" customFormat="1">
      <c r="H410" s="55"/>
    </row>
    <row r="411" spans="8:8" s="52" customFormat="1">
      <c r="H411" s="55"/>
    </row>
    <row r="412" spans="8:8" s="52" customFormat="1">
      <c r="H412" s="55"/>
    </row>
    <row r="413" spans="8:8" s="52" customFormat="1">
      <c r="H413" s="55"/>
    </row>
    <row r="414" spans="8:8" s="52" customFormat="1">
      <c r="H414" s="55"/>
    </row>
    <row r="415" spans="8:8" s="52" customFormat="1">
      <c r="H415" s="55"/>
    </row>
    <row r="416" spans="8:8" s="52" customFormat="1">
      <c r="H416" s="55"/>
    </row>
    <row r="417" spans="8:8" s="52" customFormat="1">
      <c r="H417" s="55"/>
    </row>
    <row r="418" spans="8:8" s="52" customFormat="1">
      <c r="H418" s="55"/>
    </row>
    <row r="419" spans="8:8" s="52" customFormat="1">
      <c r="H419" s="55"/>
    </row>
    <row r="420" spans="8:8" s="52" customFormat="1">
      <c r="H420" s="55"/>
    </row>
    <row r="421" spans="8:8" s="52" customFormat="1">
      <c r="H421" s="55"/>
    </row>
    <row r="422" spans="8:8" s="52" customFormat="1">
      <c r="H422" s="55"/>
    </row>
    <row r="423" spans="8:8" s="52" customFormat="1">
      <c r="H423" s="55"/>
    </row>
    <row r="424" spans="8:8" s="52" customFormat="1">
      <c r="H424" s="55"/>
    </row>
    <row r="425" spans="8:8" s="52" customFormat="1">
      <c r="H425" s="55"/>
    </row>
    <row r="426" spans="8:8" s="52" customFormat="1">
      <c r="H426" s="55"/>
    </row>
    <row r="427" spans="8:8" s="52" customFormat="1">
      <c r="H427" s="55"/>
    </row>
    <row r="428" spans="8:8" s="52" customFormat="1">
      <c r="H428" s="55"/>
    </row>
    <row r="429" spans="8:8" s="52" customFormat="1">
      <c r="H429" s="55"/>
    </row>
    <row r="430" spans="8:8" s="52" customFormat="1">
      <c r="H430" s="55"/>
    </row>
    <row r="431" spans="8:8" s="52" customFormat="1">
      <c r="H431" s="55"/>
    </row>
    <row r="432" spans="8:8" s="52" customFormat="1">
      <c r="H432" s="55"/>
    </row>
    <row r="433" spans="8:8" s="52" customFormat="1">
      <c r="H433" s="55"/>
    </row>
    <row r="434" spans="8:8" s="52" customFormat="1">
      <c r="H434" s="55"/>
    </row>
    <row r="435" spans="8:8" s="52" customFormat="1">
      <c r="H435" s="55"/>
    </row>
    <row r="436" spans="8:8" s="52" customFormat="1">
      <c r="H436" s="55"/>
    </row>
    <row r="437" spans="8:8" s="52" customFormat="1">
      <c r="H437" s="55"/>
    </row>
    <row r="438" spans="8:8" s="52" customFormat="1">
      <c r="H438" s="55"/>
    </row>
    <row r="439" spans="8:8" s="52" customFormat="1">
      <c r="H439" s="55"/>
    </row>
    <row r="440" spans="8:8" s="52" customFormat="1">
      <c r="H440" s="55"/>
    </row>
    <row r="441" spans="8:8" s="52" customFormat="1">
      <c r="H441" s="55"/>
    </row>
    <row r="442" spans="8:8" s="52" customFormat="1">
      <c r="H442" s="55"/>
    </row>
    <row r="443" spans="8:8" s="52" customFormat="1">
      <c r="H443" s="55"/>
    </row>
    <row r="444" spans="8:8" s="52" customFormat="1">
      <c r="H444" s="55"/>
    </row>
    <row r="445" spans="8:8" s="52" customFormat="1">
      <c r="H445" s="55"/>
    </row>
    <row r="446" spans="8:8" s="52" customFormat="1">
      <c r="H446" s="55"/>
    </row>
    <row r="447" spans="8:8" s="52" customFormat="1">
      <c r="H447" s="55"/>
    </row>
    <row r="448" spans="8:8" s="52" customFormat="1">
      <c r="H448" s="55"/>
    </row>
    <row r="449" spans="8:8" s="52" customFormat="1">
      <c r="H449" s="55"/>
    </row>
    <row r="450" spans="8:8" s="52" customFormat="1">
      <c r="H450" s="55"/>
    </row>
    <row r="451" spans="8:8" s="52" customFormat="1">
      <c r="H451" s="55"/>
    </row>
    <row r="452" spans="8:8" s="52" customFormat="1">
      <c r="H452" s="55"/>
    </row>
    <row r="453" spans="8:8" s="52" customFormat="1">
      <c r="H453" s="55"/>
    </row>
    <row r="454" spans="8:8" s="52" customFormat="1">
      <c r="H454" s="55"/>
    </row>
    <row r="455" spans="8:8" s="52" customFormat="1">
      <c r="H455" s="55"/>
    </row>
    <row r="456" spans="8:8" s="52" customFormat="1">
      <c r="H456" s="55"/>
    </row>
    <row r="457" spans="8:8" s="52" customFormat="1">
      <c r="H457" s="55"/>
    </row>
    <row r="458" spans="8:8" s="52" customFormat="1">
      <c r="H458" s="55"/>
    </row>
    <row r="459" spans="8:8" s="52" customFormat="1">
      <c r="H459" s="55"/>
    </row>
    <row r="460" spans="8:8" s="52" customFormat="1">
      <c r="H460" s="55"/>
    </row>
    <row r="461" spans="8:8" s="52" customFormat="1">
      <c r="H461" s="55"/>
    </row>
    <row r="462" spans="8:8" s="52" customFormat="1">
      <c r="H462" s="55"/>
    </row>
    <row r="463" spans="8:8" s="52" customFormat="1">
      <c r="H463" s="55"/>
    </row>
    <row r="464" spans="8:8" s="52" customFormat="1">
      <c r="H464" s="55"/>
    </row>
    <row r="465" spans="8:8" s="52" customFormat="1">
      <c r="H465" s="55"/>
    </row>
    <row r="466" spans="8:8" s="52" customFormat="1">
      <c r="H466" s="55"/>
    </row>
    <row r="467" spans="8:8" s="52" customFormat="1">
      <c r="H467" s="55"/>
    </row>
    <row r="468" spans="8:8" s="52" customFormat="1">
      <c r="H468" s="55"/>
    </row>
    <row r="469" spans="8:8" s="52" customFormat="1">
      <c r="H469" s="55"/>
    </row>
    <row r="470" spans="8:8" s="52" customFormat="1">
      <c r="H470" s="55"/>
    </row>
    <row r="471" spans="8:8" s="52" customFormat="1">
      <c r="H471" s="55"/>
    </row>
    <row r="472" spans="8:8" s="52" customFormat="1">
      <c r="H472" s="55"/>
    </row>
    <row r="473" spans="8:8" s="52" customFormat="1">
      <c r="H473" s="55"/>
    </row>
    <row r="474" spans="8:8" s="52" customFormat="1">
      <c r="H474" s="55"/>
    </row>
    <row r="475" spans="8:8" s="52" customFormat="1">
      <c r="H475" s="55"/>
    </row>
    <row r="476" spans="8:8" s="52" customFormat="1">
      <c r="H476" s="55"/>
    </row>
    <row r="477" spans="8:8" s="52" customFormat="1">
      <c r="H477" s="55"/>
    </row>
    <row r="478" spans="8:8" s="52" customFormat="1">
      <c r="H478" s="55"/>
    </row>
    <row r="479" spans="8:8" s="52" customFormat="1">
      <c r="H479" s="55"/>
    </row>
    <row r="480" spans="8:8" s="52" customFormat="1">
      <c r="H480" s="55"/>
    </row>
    <row r="481" spans="8:8" s="52" customFormat="1">
      <c r="H481" s="55"/>
    </row>
    <row r="482" spans="8:8" s="52" customFormat="1">
      <c r="H482" s="55"/>
    </row>
    <row r="483" spans="8:8" s="52" customFormat="1">
      <c r="H483" s="55"/>
    </row>
    <row r="484" spans="8:8" s="52" customFormat="1">
      <c r="H484" s="55"/>
    </row>
    <row r="485" spans="8:8" s="52" customFormat="1">
      <c r="H485" s="55"/>
    </row>
    <row r="486" spans="8:8" s="52" customFormat="1">
      <c r="H486" s="55"/>
    </row>
    <row r="487" spans="8:8" s="52" customFormat="1">
      <c r="H487" s="55"/>
    </row>
    <row r="488" spans="8:8" s="52" customFormat="1">
      <c r="H488" s="55"/>
    </row>
    <row r="489" spans="8:8" s="52" customFormat="1">
      <c r="H489" s="55"/>
    </row>
    <row r="490" spans="8:8" s="52" customFormat="1">
      <c r="H490" s="55"/>
    </row>
    <row r="491" spans="8:8" s="52" customFormat="1">
      <c r="H491" s="55"/>
    </row>
    <row r="492" spans="8:8" s="52" customFormat="1">
      <c r="H492" s="55"/>
    </row>
    <row r="493" spans="8:8" s="52" customFormat="1">
      <c r="H493" s="55"/>
    </row>
    <row r="494" spans="8:8" s="52" customFormat="1">
      <c r="H494" s="55"/>
    </row>
    <row r="495" spans="8:8" s="52" customFormat="1">
      <c r="H495" s="55"/>
    </row>
    <row r="496" spans="8:8" s="52" customFormat="1">
      <c r="H496" s="55"/>
    </row>
    <row r="497" spans="8:8" s="52" customFormat="1">
      <c r="H497" s="55"/>
    </row>
    <row r="498" spans="8:8" s="52" customFormat="1">
      <c r="H498" s="55"/>
    </row>
    <row r="499" spans="8:8" s="52" customFormat="1">
      <c r="H499" s="55"/>
    </row>
    <row r="500" spans="8:8" s="52" customFormat="1">
      <c r="H500" s="55"/>
    </row>
    <row r="501" spans="8:8" s="52" customFormat="1">
      <c r="H501" s="55"/>
    </row>
    <row r="502" spans="8:8" s="52" customFormat="1">
      <c r="H502" s="55"/>
    </row>
    <row r="503" spans="8:8" s="52" customFormat="1">
      <c r="H503" s="55"/>
    </row>
    <row r="504" spans="8:8" s="52" customFormat="1">
      <c r="H504" s="55"/>
    </row>
    <row r="505" spans="8:8" s="52" customFormat="1">
      <c r="H505" s="55"/>
    </row>
    <row r="506" spans="8:8" s="52" customFormat="1">
      <c r="H506" s="55"/>
    </row>
    <row r="507" spans="8:8" s="52" customFormat="1">
      <c r="H507" s="55"/>
    </row>
    <row r="508" spans="8:8" s="52" customFormat="1">
      <c r="H508" s="55"/>
    </row>
    <row r="509" spans="8:8" s="52" customFormat="1">
      <c r="H509" s="55"/>
    </row>
    <row r="510" spans="8:8" s="52" customFormat="1">
      <c r="H510" s="55"/>
    </row>
    <row r="511" spans="8:8" s="52" customFormat="1">
      <c r="H511" s="55"/>
    </row>
    <row r="512" spans="8:8" s="52" customFormat="1">
      <c r="H512" s="55"/>
    </row>
    <row r="513" spans="8:8" s="52" customFormat="1">
      <c r="H513" s="55"/>
    </row>
    <row r="514" spans="8:8" s="52" customFormat="1">
      <c r="H514" s="55"/>
    </row>
    <row r="515" spans="8:8" s="52" customFormat="1">
      <c r="H515" s="55"/>
    </row>
    <row r="516" spans="8:8" s="52" customFormat="1">
      <c r="H516" s="55"/>
    </row>
    <row r="517" spans="8:8" s="52" customFormat="1">
      <c r="H517" s="55"/>
    </row>
    <row r="518" spans="8:8" s="52" customFormat="1">
      <c r="H518" s="55"/>
    </row>
    <row r="519" spans="8:8" s="52" customFormat="1">
      <c r="H519" s="55"/>
    </row>
    <row r="520" spans="8:8" s="52" customFormat="1">
      <c r="H520" s="55"/>
    </row>
    <row r="521" spans="8:8" s="52" customFormat="1">
      <c r="H521" s="55"/>
    </row>
    <row r="522" spans="8:8" s="52" customFormat="1">
      <c r="H522" s="55"/>
    </row>
    <row r="523" spans="8:8" s="52" customFormat="1">
      <c r="H523" s="55"/>
    </row>
    <row r="524" spans="8:8" s="52" customFormat="1">
      <c r="H524" s="55"/>
    </row>
    <row r="525" spans="8:8" s="52" customFormat="1">
      <c r="H525" s="55"/>
    </row>
    <row r="526" spans="8:8" s="52" customFormat="1">
      <c r="H526" s="55"/>
    </row>
    <row r="527" spans="8:8" s="52" customFormat="1">
      <c r="H527" s="55"/>
    </row>
    <row r="528" spans="8:8" s="52" customFormat="1">
      <c r="H528" s="55"/>
    </row>
    <row r="529" spans="8:8" s="52" customFormat="1">
      <c r="H529" s="55"/>
    </row>
    <row r="530" spans="8:8" s="52" customFormat="1">
      <c r="H530" s="55"/>
    </row>
    <row r="531" spans="8:8" s="52" customFormat="1">
      <c r="H531" s="55"/>
    </row>
    <row r="532" spans="8:8" s="52" customFormat="1">
      <c r="H532" s="55"/>
    </row>
    <row r="533" spans="8:8" s="52" customFormat="1">
      <c r="H533" s="55"/>
    </row>
    <row r="534" spans="8:8" s="52" customFormat="1">
      <c r="H534" s="55"/>
    </row>
    <row r="535" spans="8:8" s="52" customFormat="1">
      <c r="H535" s="55"/>
    </row>
    <row r="536" spans="8:8" s="52" customFormat="1">
      <c r="H536" s="55"/>
    </row>
    <row r="537" spans="8:8" s="52" customFormat="1">
      <c r="H537" s="55"/>
    </row>
    <row r="538" spans="8:8" s="52" customFormat="1">
      <c r="H538" s="55"/>
    </row>
    <row r="539" spans="8:8" s="52" customFormat="1">
      <c r="H539" s="55"/>
    </row>
    <row r="540" spans="8:8" s="52" customFormat="1">
      <c r="H540" s="55"/>
    </row>
    <row r="541" spans="8:8" s="52" customFormat="1">
      <c r="H541" s="55"/>
    </row>
    <row r="542" spans="8:8" s="52" customFormat="1">
      <c r="H542" s="55"/>
    </row>
    <row r="543" spans="8:8" s="52" customFormat="1">
      <c r="H543" s="55"/>
    </row>
    <row r="544" spans="8:8" s="52" customFormat="1">
      <c r="H544" s="55"/>
    </row>
    <row r="545" spans="8:8" s="52" customFormat="1">
      <c r="H545" s="55"/>
    </row>
    <row r="546" spans="8:8" s="52" customFormat="1">
      <c r="H546" s="55"/>
    </row>
    <row r="547" spans="8:8" s="52" customFormat="1">
      <c r="H547" s="55"/>
    </row>
    <row r="548" spans="8:8" s="52" customFormat="1">
      <c r="H548" s="55"/>
    </row>
    <row r="549" spans="8:8" s="52" customFormat="1">
      <c r="H549" s="55"/>
    </row>
    <row r="550" spans="8:8" s="52" customFormat="1">
      <c r="H550" s="55"/>
    </row>
    <row r="551" spans="8:8" s="52" customFormat="1">
      <c r="H551" s="55"/>
    </row>
    <row r="552" spans="8:8" s="52" customFormat="1">
      <c r="H552" s="55"/>
    </row>
    <row r="553" spans="8:8" s="52" customFormat="1">
      <c r="H553" s="55"/>
    </row>
    <row r="554" spans="8:8" s="52" customFormat="1">
      <c r="H554" s="55"/>
    </row>
    <row r="555" spans="8:8" s="52" customFormat="1">
      <c r="H555" s="55"/>
    </row>
    <row r="556" spans="8:8" s="52" customFormat="1">
      <c r="H556" s="55"/>
    </row>
    <row r="557" spans="8:8" s="52" customFormat="1">
      <c r="H557" s="55"/>
    </row>
    <row r="558" spans="8:8" s="52" customFormat="1">
      <c r="H558" s="55"/>
    </row>
    <row r="559" spans="8:8" s="52" customFormat="1">
      <c r="H559" s="55"/>
    </row>
    <row r="560" spans="8:8" s="52" customFormat="1">
      <c r="H560" s="55"/>
    </row>
    <row r="561" spans="8:12" s="52" customFormat="1">
      <c r="H561" s="55"/>
    </row>
    <row r="562" spans="8:12" s="52" customFormat="1">
      <c r="H562" s="55"/>
    </row>
    <row r="563" spans="8:12" s="52" customFormat="1">
      <c r="H563" s="55"/>
    </row>
    <row r="564" spans="8:12" s="52" customFormat="1">
      <c r="H564" s="55"/>
    </row>
    <row r="565" spans="8:12" s="52" customFormat="1">
      <c r="H565" s="55"/>
    </row>
    <row r="566" spans="8:12" s="52" customFormat="1">
      <c r="H566" s="55"/>
    </row>
    <row r="567" spans="8:12" s="52" customFormat="1">
      <c r="H567" s="55"/>
    </row>
    <row r="568" spans="8:12" s="52" customFormat="1">
      <c r="H568" s="55"/>
    </row>
    <row r="569" spans="8:12" s="52" customFormat="1">
      <c r="H569" s="55"/>
    </row>
    <row r="570" spans="8:12" s="52" customFormat="1">
      <c r="H570" s="55"/>
    </row>
    <row r="571" spans="8:12" s="52" customFormat="1">
      <c r="H571" s="55"/>
      <c r="J571"/>
      <c r="K571"/>
      <c r="L571"/>
    </row>
  </sheetData>
  <mergeCells count="21">
    <mergeCell ref="A1:S1"/>
    <mergeCell ref="J18:L18"/>
    <mergeCell ref="J17:L17"/>
    <mergeCell ref="O4:R4"/>
    <mergeCell ref="J16:L16"/>
    <mergeCell ref="J15:L15"/>
    <mergeCell ref="J11:L11"/>
    <mergeCell ref="N11:R11"/>
    <mergeCell ref="C11:G11"/>
    <mergeCell ref="J13:L13"/>
    <mergeCell ref="J14:L14"/>
    <mergeCell ref="A11:A12"/>
    <mergeCell ref="B11:B12"/>
    <mergeCell ref="H11:H12"/>
    <mergeCell ref="J12:L12"/>
    <mergeCell ref="A10:H10"/>
    <mergeCell ref="A2:H2"/>
    <mergeCell ref="B4:H4"/>
    <mergeCell ref="B6:H6"/>
    <mergeCell ref="B3:H3"/>
    <mergeCell ref="B5:H5"/>
  </mergeCells>
  <dataValidations count="2">
    <dataValidation type="list" allowBlank="1" showInputMessage="1" showErrorMessage="1" sqref="B82:B157 A13:A157">
      <formula1>Measures</formula1>
    </dataValidation>
    <dataValidation type="list" allowBlank="1" showInputMessage="1" showErrorMessage="1" sqref="B5">
      <formula1>"Basic Materials, Conglomerates, Consumer Goods, Financial, Healthcare, Industrial Goods, Services, Technology, Utilities"</formula1>
    </dataValidation>
  </dataValidations>
  <hyperlinks>
    <hyperlink ref="J12:L12" location="'Scorecard Data'!A1" display="All Scorecard Measures"/>
    <hyperlink ref="J13:L13" location="Financials!A1" display="Financial Statement Analysis"/>
    <hyperlink ref="J14:L14" location="'Ratios and Metrics'!A1" display="Ratios and Growth"/>
    <hyperlink ref="J15:L15" location="Charts!A1" display="Charts"/>
    <hyperlink ref="J16:L16" location="Help!A1" display="Help"/>
    <hyperlink ref="N8" location="'Balance Sheet'!A1" display=" Balance Sheet,"/>
    <hyperlink ref="O8" location="'Income Statement'!A1" display="Income Statement,"/>
    <hyperlink ref="R8" location="'Cash Flow Statement'!A1" display="Cash Flow "/>
    <hyperlink ref="O4" r:id="rId1" display="Click here"/>
    <hyperlink ref="A1" r:id="rId2" display="Smartstockresearch.com"/>
    <hyperlink ref="J17:L17" r:id="rId3" display="Return to Download Page"/>
    <hyperlink ref="J18:L18" location="'Intrinsic Value'!A1" display="Intrinsic Value Calculation"/>
    <hyperlink ref="N14" r:id="rId4" display="Smart Financial Planning Spreadsheet."/>
  </hyperlinks>
  <pageMargins left="0.7" right="0.7" top="0.75" bottom="0.75" header="0.3" footer="0.3"/>
  <pageSetup orientation="portrait" r:id="rId5"/>
  <drawing r:id="rId6"/>
  <legacyDrawing r:id="rId7"/>
</worksheet>
</file>

<file path=xl/worksheets/sheet10.xml><?xml version="1.0" encoding="utf-8"?>
<worksheet xmlns="http://schemas.openxmlformats.org/spreadsheetml/2006/main" xmlns:r="http://schemas.openxmlformats.org/officeDocument/2006/relationships">
  <sheetPr codeName="Sheet9">
    <tabColor rgb="FFC00000"/>
  </sheetPr>
  <dimension ref="A1:AA154"/>
  <sheetViews>
    <sheetView workbookViewId="0">
      <selection activeCell="D25" sqref="D25"/>
    </sheetView>
  </sheetViews>
  <sheetFormatPr defaultRowHeight="15"/>
  <cols>
    <col min="1" max="1" width="57.28515625" customWidth="1"/>
    <col min="2" max="2" width="16.85546875" customWidth="1"/>
    <col min="5" max="5" width="43.28515625" customWidth="1"/>
    <col min="6" max="6" width="29.85546875" customWidth="1"/>
    <col min="7" max="7" width="34.7109375" style="52" customWidth="1"/>
    <col min="8" max="27" width="9.140625" style="52"/>
  </cols>
  <sheetData>
    <row r="1" spans="1:6" s="102" customFormat="1" ht="19.5" thickBot="1">
      <c r="A1" s="101" t="s">
        <v>125</v>
      </c>
      <c r="F1" s="103"/>
    </row>
    <row r="2" spans="1:6">
      <c r="A2" s="52" t="s">
        <v>120</v>
      </c>
      <c r="B2" s="52"/>
      <c r="C2" s="52"/>
      <c r="D2" s="52"/>
      <c r="E2" s="52"/>
      <c r="F2" s="52"/>
    </row>
    <row r="3" spans="1:6" ht="21.75" customHeight="1">
      <c r="A3" s="52" t="s">
        <v>121</v>
      </c>
      <c r="B3" s="52"/>
      <c r="C3" s="52"/>
      <c r="D3" s="52"/>
      <c r="E3" s="52"/>
      <c r="F3" s="52"/>
    </row>
    <row r="4" spans="1:6" ht="27.75" customHeight="1">
      <c r="A4" s="52" t="s">
        <v>122</v>
      </c>
      <c r="B4" s="52"/>
      <c r="C4" s="52"/>
      <c r="D4" s="52"/>
      <c r="E4" s="52"/>
      <c r="F4" s="52"/>
    </row>
    <row r="5" spans="1:6" ht="13.5" customHeight="1">
      <c r="A5" s="52" t="s">
        <v>123</v>
      </c>
      <c r="B5" s="52"/>
      <c r="C5" s="52"/>
      <c r="D5" s="52"/>
      <c r="E5" s="52"/>
      <c r="F5" s="52"/>
    </row>
    <row r="6" spans="1:6" ht="30" customHeight="1">
      <c r="A6" s="52" t="s">
        <v>129</v>
      </c>
      <c r="B6" s="52"/>
      <c r="C6" s="52"/>
      <c r="D6" s="52"/>
      <c r="E6" s="52"/>
      <c r="F6" s="52"/>
    </row>
    <row r="7" spans="1:6" ht="30" customHeight="1">
      <c r="A7" s="52" t="s">
        <v>139</v>
      </c>
      <c r="B7" s="52"/>
      <c r="C7" s="52"/>
      <c r="D7" s="52"/>
      <c r="E7" s="52"/>
      <c r="F7" s="52"/>
    </row>
    <row r="8" spans="1:6">
      <c r="A8" s="52" t="s">
        <v>124</v>
      </c>
      <c r="B8" s="52"/>
      <c r="C8" s="52"/>
      <c r="D8" s="52"/>
      <c r="E8" s="52"/>
      <c r="F8" s="52"/>
    </row>
    <row r="9" spans="1:6">
      <c r="A9" s="52" t="s">
        <v>119</v>
      </c>
      <c r="B9" s="52"/>
      <c r="C9" s="52"/>
      <c r="D9" s="52"/>
      <c r="E9" s="52"/>
      <c r="F9" s="52"/>
    </row>
    <row r="10" spans="1:6">
      <c r="A10" s="52" t="s">
        <v>126</v>
      </c>
      <c r="B10" s="52"/>
      <c r="C10" s="52"/>
      <c r="D10" s="52"/>
      <c r="E10" s="52"/>
      <c r="F10" s="52"/>
    </row>
    <row r="11" spans="1:6">
      <c r="A11" s="52" t="s">
        <v>127</v>
      </c>
      <c r="B11" s="52"/>
      <c r="C11" s="52"/>
      <c r="D11" s="52"/>
      <c r="E11" s="52"/>
      <c r="F11" s="52"/>
    </row>
    <row r="12" spans="1:6">
      <c r="A12" s="52" t="s">
        <v>128</v>
      </c>
      <c r="B12" s="52"/>
      <c r="C12" s="52"/>
      <c r="D12" s="52"/>
      <c r="E12" s="52"/>
      <c r="F12" s="52"/>
    </row>
    <row r="13" spans="1:6">
      <c r="A13" s="52" t="s">
        <v>131</v>
      </c>
      <c r="B13" s="52"/>
      <c r="C13" s="52"/>
      <c r="D13" s="52"/>
      <c r="E13" s="52"/>
      <c r="F13" s="52"/>
    </row>
    <row r="14" spans="1:6" ht="27" customHeight="1">
      <c r="A14" s="52" t="s">
        <v>130</v>
      </c>
      <c r="B14" s="52"/>
      <c r="C14" s="52"/>
      <c r="D14" s="52"/>
      <c r="E14" s="52"/>
      <c r="F14" s="52"/>
    </row>
    <row r="15" spans="1:6">
      <c r="A15" s="52" t="s">
        <v>132</v>
      </c>
      <c r="B15" s="52"/>
      <c r="C15" s="52"/>
      <c r="D15" s="52"/>
      <c r="E15" s="52"/>
      <c r="F15" s="52"/>
    </row>
    <row r="16" spans="1:6" ht="26.25" customHeight="1">
      <c r="A16" s="52" t="s">
        <v>168</v>
      </c>
      <c r="B16" s="100" t="s">
        <v>135</v>
      </c>
      <c r="C16" s="52"/>
      <c r="D16" s="52"/>
    </row>
    <row r="17" spans="1:6">
      <c r="A17" s="52"/>
      <c r="B17" s="52"/>
      <c r="C17" s="52"/>
      <c r="D17" s="52"/>
      <c r="E17" s="52"/>
      <c r="F17" s="52"/>
    </row>
    <row r="18" spans="1:6">
      <c r="A18" s="52"/>
      <c r="B18" s="52"/>
      <c r="C18" s="52"/>
      <c r="D18" s="52"/>
      <c r="E18" s="52"/>
      <c r="F18" s="52"/>
    </row>
    <row r="19" spans="1:6">
      <c r="A19" s="52" t="s">
        <v>136</v>
      </c>
      <c r="B19" s="100"/>
      <c r="C19" s="100" t="s">
        <v>118</v>
      </c>
      <c r="D19" s="52"/>
      <c r="E19" s="52"/>
      <c r="F19" s="52"/>
    </row>
    <row r="20" spans="1:6">
      <c r="A20" s="52"/>
      <c r="C20" s="52"/>
      <c r="D20" s="52"/>
      <c r="E20" s="52"/>
      <c r="F20" s="52"/>
    </row>
    <row r="21" spans="1:6">
      <c r="A21" s="159" t="s">
        <v>165</v>
      </c>
      <c r="B21" s="52"/>
      <c r="C21" s="52"/>
      <c r="D21" s="52"/>
      <c r="E21" s="52"/>
      <c r="F21" s="52"/>
    </row>
    <row r="22" spans="1:6">
      <c r="A22" s="159" t="s">
        <v>167</v>
      </c>
      <c r="B22" s="52"/>
      <c r="C22" s="52"/>
      <c r="D22" s="52"/>
      <c r="E22" s="52"/>
      <c r="F22" s="52"/>
    </row>
    <row r="23" spans="1:6">
      <c r="A23" s="159" t="s">
        <v>174</v>
      </c>
      <c r="B23" s="52"/>
      <c r="C23" s="52"/>
      <c r="D23" s="52"/>
      <c r="E23" s="52"/>
      <c r="F23" s="52"/>
    </row>
    <row r="24" spans="1:6">
      <c r="A24" s="52"/>
      <c r="B24" s="52"/>
      <c r="C24" s="52"/>
      <c r="D24" s="52"/>
      <c r="E24" s="52"/>
      <c r="F24" s="52"/>
    </row>
    <row r="25" spans="1:6">
      <c r="A25" s="52" t="s">
        <v>170</v>
      </c>
      <c r="B25" s="52"/>
      <c r="C25" s="52"/>
      <c r="D25" s="52"/>
      <c r="E25" s="52"/>
      <c r="F25" s="52"/>
    </row>
    <row r="26" spans="1:6">
      <c r="A26" s="162" t="s">
        <v>172</v>
      </c>
      <c r="B26" s="52"/>
      <c r="C26" s="52"/>
      <c r="D26" s="52"/>
      <c r="E26" s="52"/>
      <c r="F26" s="52"/>
    </row>
    <row r="27" spans="1:6">
      <c r="A27" s="52"/>
      <c r="B27" s="52"/>
      <c r="C27" s="52"/>
      <c r="D27" s="52"/>
      <c r="E27" s="52"/>
      <c r="F27" s="52"/>
    </row>
    <row r="28" spans="1:6">
      <c r="A28" s="52"/>
      <c r="B28" s="52"/>
      <c r="C28" s="52"/>
      <c r="D28" s="52"/>
      <c r="E28" s="52"/>
      <c r="F28" s="52"/>
    </row>
    <row r="29" spans="1:6">
      <c r="A29" s="52"/>
      <c r="B29" s="52"/>
      <c r="C29" s="52"/>
      <c r="D29" s="52"/>
      <c r="E29" s="52"/>
      <c r="F29" s="52"/>
    </row>
    <row r="30" spans="1:6">
      <c r="A30" s="52"/>
      <c r="B30" s="52"/>
      <c r="C30" s="52"/>
      <c r="D30" s="52"/>
      <c r="E30" s="52"/>
      <c r="F30" s="52"/>
    </row>
    <row r="31" spans="1:6">
      <c r="A31" s="52"/>
      <c r="B31" s="52"/>
      <c r="C31" s="52"/>
      <c r="D31" s="52"/>
      <c r="E31" s="52"/>
      <c r="F31" s="52"/>
    </row>
    <row r="32" spans="1:6">
      <c r="A32" s="52"/>
      <c r="B32" s="52"/>
      <c r="C32" s="52"/>
      <c r="D32" s="52"/>
      <c r="E32" s="52"/>
      <c r="F32" s="52"/>
    </row>
    <row r="33" spans="1:6">
      <c r="A33" s="52"/>
      <c r="B33" s="52"/>
      <c r="C33" s="52"/>
      <c r="D33" s="52"/>
      <c r="E33" s="52"/>
      <c r="F33" s="52"/>
    </row>
    <row r="34" spans="1:6">
      <c r="A34" s="52"/>
      <c r="B34" s="52"/>
      <c r="C34" s="52"/>
      <c r="D34" s="52"/>
      <c r="E34" s="52"/>
      <c r="F34" s="52"/>
    </row>
    <row r="35" spans="1:6">
      <c r="A35" s="52"/>
      <c r="B35" s="52"/>
      <c r="C35" s="52"/>
      <c r="D35" s="52"/>
      <c r="E35" s="52"/>
      <c r="F35" s="52"/>
    </row>
    <row r="36" spans="1:6">
      <c r="A36" s="52"/>
      <c r="B36" s="52"/>
      <c r="C36" s="52"/>
      <c r="D36" s="52"/>
      <c r="E36" s="52"/>
      <c r="F36" s="52"/>
    </row>
    <row r="37" spans="1:6">
      <c r="A37" s="52"/>
      <c r="B37" s="52"/>
      <c r="C37" s="52"/>
      <c r="D37" s="52"/>
      <c r="E37" s="52"/>
      <c r="F37" s="52"/>
    </row>
    <row r="38" spans="1:6">
      <c r="A38" s="52"/>
      <c r="B38" s="52"/>
      <c r="C38" s="52"/>
      <c r="D38" s="52"/>
      <c r="E38" s="52"/>
      <c r="F38" s="52"/>
    </row>
    <row r="39" spans="1:6">
      <c r="A39" s="52"/>
      <c r="B39" s="52"/>
      <c r="C39" s="52"/>
      <c r="D39" s="52"/>
      <c r="E39" s="52"/>
      <c r="F39" s="52"/>
    </row>
    <row r="40" spans="1:6">
      <c r="A40" s="52"/>
      <c r="B40" s="52"/>
      <c r="C40" s="52"/>
      <c r="D40" s="52"/>
      <c r="E40" s="52"/>
      <c r="F40" s="52"/>
    </row>
    <row r="41" spans="1:6">
      <c r="A41" s="52"/>
      <c r="B41" s="52"/>
      <c r="C41" s="52"/>
      <c r="D41" s="52"/>
      <c r="E41" s="52"/>
      <c r="F41" s="52"/>
    </row>
    <row r="42" spans="1:6">
      <c r="A42" s="52"/>
      <c r="B42" s="52"/>
      <c r="C42" s="52"/>
      <c r="D42" s="52"/>
      <c r="E42" s="52"/>
      <c r="F42" s="52"/>
    </row>
    <row r="43" spans="1:6">
      <c r="A43" s="52"/>
      <c r="B43" s="52"/>
      <c r="C43" s="52"/>
      <c r="D43" s="52"/>
      <c r="E43" s="52"/>
      <c r="F43" s="52"/>
    </row>
    <row r="44" spans="1:6">
      <c r="A44" s="52"/>
      <c r="B44" s="52"/>
      <c r="C44" s="52"/>
      <c r="D44" s="52"/>
      <c r="E44" s="52"/>
      <c r="F44" s="52"/>
    </row>
    <row r="45" spans="1:6">
      <c r="A45" s="52"/>
      <c r="B45" s="52"/>
      <c r="C45" s="52"/>
      <c r="D45" s="52"/>
      <c r="E45" s="52"/>
      <c r="F45" s="52"/>
    </row>
    <row r="46" spans="1:6">
      <c r="A46" s="52"/>
      <c r="B46" s="52"/>
      <c r="C46" s="52"/>
      <c r="D46" s="52"/>
      <c r="E46" s="52"/>
      <c r="F46" s="52"/>
    </row>
    <row r="47" spans="1:6">
      <c r="A47" s="52"/>
      <c r="B47" s="52"/>
      <c r="C47" s="52"/>
      <c r="D47" s="52"/>
      <c r="E47" s="52"/>
      <c r="F47" s="52"/>
    </row>
    <row r="48" spans="1:6">
      <c r="A48" s="52"/>
      <c r="B48" s="52"/>
      <c r="C48" s="52"/>
      <c r="D48" s="52"/>
      <c r="E48" s="52"/>
      <c r="F48" s="52"/>
    </row>
    <row r="49" spans="1:6">
      <c r="A49" s="52"/>
      <c r="B49" s="52"/>
      <c r="C49" s="52"/>
      <c r="D49" s="52"/>
      <c r="E49" s="52"/>
      <c r="F49" s="52"/>
    </row>
    <row r="50" spans="1:6">
      <c r="A50" s="52"/>
      <c r="B50" s="52"/>
      <c r="C50" s="52"/>
      <c r="D50" s="52"/>
      <c r="E50" s="52"/>
      <c r="F50" s="52"/>
    </row>
    <row r="51" spans="1:6">
      <c r="A51" s="52"/>
      <c r="B51" s="52"/>
      <c r="C51" s="52"/>
      <c r="D51" s="52"/>
      <c r="E51" s="52"/>
      <c r="F51" s="52"/>
    </row>
    <row r="52" spans="1:6">
      <c r="A52" s="52"/>
      <c r="B52" s="52"/>
      <c r="C52" s="52"/>
      <c r="D52" s="52"/>
      <c r="E52" s="52"/>
      <c r="F52" s="52"/>
    </row>
    <row r="53" spans="1:6">
      <c r="A53" s="52"/>
      <c r="B53" s="52"/>
      <c r="C53" s="52"/>
      <c r="D53" s="52"/>
      <c r="E53" s="52"/>
      <c r="F53" s="52"/>
    </row>
    <row r="54" spans="1:6">
      <c r="A54" s="52"/>
      <c r="B54" s="52"/>
      <c r="C54" s="52"/>
      <c r="D54" s="52"/>
      <c r="E54" s="52"/>
      <c r="F54" s="52"/>
    </row>
    <row r="55" spans="1:6">
      <c r="A55" s="52"/>
      <c r="B55" s="52"/>
      <c r="C55" s="52"/>
      <c r="D55" s="52"/>
      <c r="E55" s="52"/>
      <c r="F55" s="52"/>
    </row>
    <row r="56" spans="1:6">
      <c r="A56" s="52"/>
      <c r="B56" s="52"/>
      <c r="C56" s="52"/>
      <c r="D56" s="52"/>
      <c r="E56" s="52"/>
      <c r="F56" s="52"/>
    </row>
    <row r="57" spans="1:6">
      <c r="A57" s="52"/>
      <c r="B57" s="52"/>
      <c r="C57" s="52"/>
      <c r="D57" s="52"/>
      <c r="E57" s="52"/>
      <c r="F57" s="52"/>
    </row>
    <row r="58" spans="1:6">
      <c r="A58" s="52"/>
      <c r="B58" s="52"/>
      <c r="C58" s="52"/>
      <c r="D58" s="52"/>
      <c r="E58" s="52"/>
      <c r="F58" s="52"/>
    </row>
    <row r="59" spans="1:6">
      <c r="A59" s="52"/>
      <c r="B59" s="52"/>
      <c r="C59" s="52"/>
      <c r="D59" s="52"/>
      <c r="E59" s="52"/>
      <c r="F59" s="52"/>
    </row>
    <row r="60" spans="1:6">
      <c r="A60" s="52"/>
      <c r="B60" s="52"/>
      <c r="C60" s="52"/>
      <c r="D60" s="52"/>
      <c r="E60" s="52"/>
      <c r="F60" s="52"/>
    </row>
    <row r="61" spans="1:6">
      <c r="A61" s="52"/>
      <c r="B61" s="52"/>
      <c r="C61" s="52"/>
      <c r="D61" s="52"/>
      <c r="E61" s="52"/>
      <c r="F61" s="52"/>
    </row>
    <row r="62" spans="1:6">
      <c r="A62" s="52"/>
      <c r="B62" s="52"/>
      <c r="C62" s="52"/>
      <c r="D62" s="52"/>
      <c r="E62" s="52"/>
      <c r="F62" s="52"/>
    </row>
    <row r="63" spans="1:6">
      <c r="A63" s="52"/>
      <c r="B63" s="52"/>
      <c r="C63" s="52"/>
      <c r="D63" s="52"/>
      <c r="E63" s="52"/>
      <c r="F63" s="52"/>
    </row>
    <row r="64" spans="1:6">
      <c r="A64" s="52"/>
      <c r="B64" s="52"/>
      <c r="C64" s="52"/>
      <c r="D64" s="52"/>
      <c r="E64" s="52"/>
      <c r="F64" s="52"/>
    </row>
    <row r="65" spans="1:6">
      <c r="A65" s="52"/>
      <c r="B65" s="52"/>
      <c r="C65" s="52"/>
      <c r="D65" s="52"/>
      <c r="E65" s="52"/>
      <c r="F65" s="52"/>
    </row>
    <row r="66" spans="1:6">
      <c r="A66" s="52"/>
      <c r="B66" s="52"/>
      <c r="C66" s="52"/>
      <c r="D66" s="52"/>
      <c r="E66" s="52"/>
      <c r="F66" s="52"/>
    </row>
    <row r="67" spans="1:6">
      <c r="A67" s="52"/>
      <c r="B67" s="52"/>
      <c r="C67" s="52"/>
      <c r="D67" s="52"/>
      <c r="E67" s="52"/>
      <c r="F67" s="52"/>
    </row>
    <row r="68" spans="1:6">
      <c r="A68" s="52"/>
      <c r="B68" s="52"/>
      <c r="C68" s="52"/>
      <c r="D68" s="52"/>
      <c r="E68" s="52"/>
      <c r="F68" s="52"/>
    </row>
    <row r="69" spans="1:6">
      <c r="A69" s="52"/>
      <c r="B69" s="52"/>
      <c r="C69" s="52"/>
      <c r="D69" s="52"/>
      <c r="E69" s="52"/>
      <c r="F69" s="52"/>
    </row>
    <row r="70" spans="1:6">
      <c r="A70" s="52"/>
      <c r="B70" s="52"/>
      <c r="C70" s="52"/>
      <c r="D70" s="52"/>
      <c r="E70" s="52"/>
      <c r="F70" s="52"/>
    </row>
    <row r="71" spans="1:6">
      <c r="A71" s="52"/>
      <c r="B71" s="52"/>
      <c r="C71" s="52"/>
      <c r="D71" s="52"/>
      <c r="E71" s="52"/>
      <c r="F71" s="52"/>
    </row>
    <row r="72" spans="1:6">
      <c r="A72" s="52"/>
      <c r="B72" s="52"/>
      <c r="C72" s="52"/>
      <c r="D72" s="52"/>
      <c r="E72" s="52"/>
      <c r="F72" s="52"/>
    </row>
    <row r="73" spans="1:6">
      <c r="A73" s="52"/>
      <c r="B73" s="52"/>
      <c r="C73" s="52"/>
      <c r="D73" s="52"/>
      <c r="E73" s="52"/>
      <c r="F73" s="52"/>
    </row>
    <row r="74" spans="1:6">
      <c r="A74" s="52"/>
      <c r="B74" s="52"/>
      <c r="C74" s="52"/>
      <c r="D74" s="52"/>
      <c r="E74" s="52"/>
      <c r="F74" s="52"/>
    </row>
    <row r="75" spans="1:6">
      <c r="A75" s="52"/>
      <c r="B75" s="52"/>
      <c r="C75" s="52"/>
      <c r="D75" s="52"/>
      <c r="E75" s="52"/>
      <c r="F75" s="52"/>
    </row>
    <row r="76" spans="1:6">
      <c r="A76" s="52"/>
      <c r="B76" s="52"/>
      <c r="C76" s="52"/>
      <c r="D76" s="52"/>
      <c r="E76" s="52"/>
      <c r="F76" s="52"/>
    </row>
    <row r="77" spans="1:6">
      <c r="A77" s="52"/>
      <c r="B77" s="52"/>
      <c r="C77" s="52"/>
      <c r="D77" s="52"/>
      <c r="E77" s="52"/>
      <c r="F77" s="52"/>
    </row>
    <row r="78" spans="1:6">
      <c r="A78" s="52"/>
      <c r="B78" s="52"/>
      <c r="C78" s="52"/>
      <c r="D78" s="52"/>
      <c r="E78" s="52"/>
      <c r="F78" s="52"/>
    </row>
    <row r="79" spans="1:6">
      <c r="A79" s="52"/>
      <c r="B79" s="52"/>
      <c r="C79" s="52"/>
      <c r="D79" s="52"/>
      <c r="E79" s="52"/>
      <c r="F79" s="52"/>
    </row>
    <row r="80" spans="1:6">
      <c r="A80" s="52"/>
      <c r="B80" s="52"/>
      <c r="C80" s="52"/>
      <c r="D80" s="52"/>
      <c r="E80" s="52"/>
      <c r="F80" s="52"/>
    </row>
    <row r="81" spans="1:6">
      <c r="A81" s="52"/>
      <c r="B81" s="52"/>
      <c r="C81" s="52"/>
      <c r="D81" s="52"/>
      <c r="E81" s="52"/>
      <c r="F81" s="52"/>
    </row>
    <row r="82" spans="1:6">
      <c r="A82" s="52"/>
      <c r="B82" s="52"/>
      <c r="C82" s="52"/>
      <c r="D82" s="52"/>
      <c r="E82" s="52"/>
      <c r="F82" s="52"/>
    </row>
    <row r="83" spans="1:6">
      <c r="A83" s="52"/>
      <c r="B83" s="52"/>
      <c r="C83" s="52"/>
      <c r="D83" s="52"/>
      <c r="E83" s="52"/>
      <c r="F83" s="52"/>
    </row>
    <row r="84" spans="1:6">
      <c r="A84" s="52"/>
      <c r="B84" s="52"/>
      <c r="C84" s="52"/>
      <c r="D84" s="52"/>
      <c r="E84" s="52"/>
      <c r="F84" s="52"/>
    </row>
    <row r="85" spans="1:6">
      <c r="A85" s="52"/>
      <c r="B85" s="52"/>
      <c r="C85" s="52"/>
      <c r="D85" s="52"/>
      <c r="E85" s="52"/>
      <c r="F85" s="52"/>
    </row>
    <row r="86" spans="1:6">
      <c r="A86" s="52"/>
      <c r="B86" s="52"/>
      <c r="C86" s="52"/>
      <c r="D86" s="52"/>
      <c r="E86" s="52"/>
      <c r="F86" s="52"/>
    </row>
    <row r="87" spans="1:6">
      <c r="A87" s="52"/>
      <c r="B87" s="52"/>
      <c r="C87" s="52"/>
      <c r="D87" s="52"/>
      <c r="E87" s="52"/>
      <c r="F87" s="52"/>
    </row>
    <row r="88" spans="1:6">
      <c r="A88" s="52"/>
      <c r="B88" s="52"/>
      <c r="C88" s="52"/>
      <c r="D88" s="52"/>
      <c r="E88" s="52"/>
      <c r="F88" s="52"/>
    </row>
    <row r="89" spans="1:6">
      <c r="A89" s="52"/>
      <c r="B89" s="52"/>
      <c r="C89" s="52"/>
      <c r="D89" s="52"/>
      <c r="E89" s="52"/>
      <c r="F89" s="52"/>
    </row>
    <row r="90" spans="1:6">
      <c r="A90" s="52"/>
      <c r="B90" s="52"/>
      <c r="C90" s="52"/>
      <c r="D90" s="52"/>
      <c r="E90" s="52"/>
      <c r="F90" s="52"/>
    </row>
    <row r="91" spans="1:6">
      <c r="A91" s="52"/>
      <c r="B91" s="52"/>
      <c r="C91" s="52"/>
      <c r="D91" s="52"/>
      <c r="E91" s="52"/>
      <c r="F91" s="52"/>
    </row>
    <row r="92" spans="1:6">
      <c r="A92" s="52"/>
      <c r="B92" s="52"/>
      <c r="C92" s="52"/>
      <c r="D92" s="52"/>
      <c r="E92" s="52"/>
      <c r="F92" s="52"/>
    </row>
    <row r="93" spans="1:6">
      <c r="A93" s="52"/>
      <c r="B93" s="52"/>
      <c r="C93" s="52"/>
      <c r="D93" s="52"/>
      <c r="E93" s="52"/>
      <c r="F93" s="52"/>
    </row>
    <row r="94" spans="1:6">
      <c r="A94" s="52"/>
      <c r="B94" s="52"/>
      <c r="C94" s="52"/>
      <c r="D94" s="52"/>
      <c r="E94" s="52"/>
      <c r="F94" s="52"/>
    </row>
    <row r="95" spans="1:6">
      <c r="A95" s="52"/>
      <c r="B95" s="52"/>
      <c r="C95" s="52"/>
      <c r="D95" s="52"/>
      <c r="E95" s="52"/>
      <c r="F95" s="52"/>
    </row>
    <row r="96" spans="1:6">
      <c r="A96" s="52"/>
      <c r="B96" s="52"/>
      <c r="C96" s="52"/>
      <c r="D96" s="52"/>
      <c r="E96" s="52"/>
      <c r="F96" s="52"/>
    </row>
    <row r="97" spans="1:6">
      <c r="A97" s="52"/>
      <c r="B97" s="52"/>
      <c r="C97" s="52"/>
      <c r="D97" s="52"/>
      <c r="E97" s="52"/>
      <c r="F97" s="52"/>
    </row>
    <row r="98" spans="1:6">
      <c r="A98" s="52"/>
      <c r="B98" s="52"/>
      <c r="C98" s="52"/>
      <c r="D98" s="52"/>
      <c r="E98" s="52"/>
      <c r="F98" s="52"/>
    </row>
    <row r="99" spans="1:6">
      <c r="A99" s="52"/>
      <c r="B99" s="52"/>
      <c r="C99" s="52"/>
      <c r="D99" s="52"/>
      <c r="E99" s="52"/>
      <c r="F99" s="52"/>
    </row>
    <row r="100" spans="1:6">
      <c r="A100" s="52"/>
      <c r="B100" s="52"/>
      <c r="C100" s="52"/>
      <c r="D100" s="52"/>
      <c r="E100" s="52"/>
      <c r="F100" s="52"/>
    </row>
    <row r="101" spans="1:6">
      <c r="A101" s="52"/>
      <c r="B101" s="52"/>
      <c r="C101" s="52"/>
      <c r="D101" s="52"/>
      <c r="E101" s="52"/>
      <c r="F101" s="52"/>
    </row>
    <row r="102" spans="1:6">
      <c r="A102" s="52"/>
      <c r="B102" s="52"/>
      <c r="C102" s="52"/>
      <c r="D102" s="52"/>
      <c r="E102" s="52"/>
      <c r="F102" s="52"/>
    </row>
    <row r="103" spans="1:6">
      <c r="A103" s="52"/>
      <c r="B103" s="52"/>
      <c r="C103" s="52"/>
      <c r="D103" s="52"/>
      <c r="E103" s="52"/>
      <c r="F103" s="52"/>
    </row>
    <row r="104" spans="1:6">
      <c r="A104" s="52"/>
      <c r="B104" s="52"/>
      <c r="C104" s="52"/>
      <c r="D104" s="52"/>
      <c r="E104" s="52"/>
      <c r="F104" s="52"/>
    </row>
    <row r="105" spans="1:6">
      <c r="A105" s="52"/>
      <c r="B105" s="52"/>
      <c r="C105" s="52"/>
      <c r="D105" s="52"/>
      <c r="E105" s="52"/>
      <c r="F105" s="52"/>
    </row>
    <row r="106" spans="1:6">
      <c r="A106" s="52"/>
      <c r="B106" s="52"/>
      <c r="C106" s="52"/>
      <c r="D106" s="52"/>
      <c r="E106" s="52"/>
      <c r="F106" s="52"/>
    </row>
    <row r="107" spans="1:6">
      <c r="A107" s="52"/>
      <c r="B107" s="52"/>
      <c r="C107" s="52"/>
      <c r="D107" s="52"/>
      <c r="E107" s="52"/>
      <c r="F107" s="52"/>
    </row>
    <row r="108" spans="1:6">
      <c r="A108" s="52"/>
      <c r="B108" s="52"/>
      <c r="C108" s="52"/>
      <c r="D108" s="52"/>
      <c r="E108" s="52"/>
      <c r="F108" s="52"/>
    </row>
    <row r="109" spans="1:6">
      <c r="A109" s="52"/>
      <c r="B109" s="52"/>
      <c r="C109" s="52"/>
      <c r="D109" s="52"/>
      <c r="E109" s="52"/>
      <c r="F109" s="52"/>
    </row>
    <row r="110" spans="1:6">
      <c r="A110" s="52"/>
      <c r="B110" s="52"/>
      <c r="C110" s="52"/>
      <c r="D110" s="52"/>
      <c r="E110" s="52"/>
      <c r="F110" s="52"/>
    </row>
    <row r="111" spans="1:6">
      <c r="A111" s="52"/>
      <c r="B111" s="52"/>
      <c r="C111" s="52"/>
      <c r="D111" s="52"/>
      <c r="E111" s="52"/>
      <c r="F111" s="52"/>
    </row>
    <row r="112" spans="1:6">
      <c r="A112" s="52"/>
      <c r="B112" s="52"/>
      <c r="C112" s="52"/>
      <c r="D112" s="52"/>
      <c r="E112" s="52"/>
      <c r="F112" s="52"/>
    </row>
    <row r="113" spans="1:6">
      <c r="A113" s="52"/>
      <c r="B113" s="52"/>
      <c r="C113" s="52"/>
      <c r="D113" s="52"/>
      <c r="E113" s="52"/>
      <c r="F113" s="52"/>
    </row>
    <row r="114" spans="1:6">
      <c r="A114" s="52"/>
      <c r="B114" s="52"/>
      <c r="C114" s="52"/>
      <c r="D114" s="52"/>
      <c r="E114" s="52"/>
      <c r="F114" s="52"/>
    </row>
    <row r="115" spans="1:6">
      <c r="A115" s="52"/>
      <c r="B115" s="52"/>
      <c r="C115" s="52"/>
      <c r="D115" s="52"/>
      <c r="E115" s="52"/>
      <c r="F115" s="52"/>
    </row>
    <row r="116" spans="1:6">
      <c r="A116" s="52"/>
      <c r="B116" s="52"/>
      <c r="C116" s="52"/>
      <c r="D116" s="52"/>
      <c r="E116" s="52"/>
      <c r="F116" s="52"/>
    </row>
    <row r="117" spans="1:6">
      <c r="A117" s="52"/>
      <c r="B117" s="52"/>
      <c r="C117" s="52"/>
      <c r="D117" s="52"/>
      <c r="E117" s="52"/>
      <c r="F117" s="52"/>
    </row>
    <row r="118" spans="1:6">
      <c r="A118" s="52"/>
      <c r="B118" s="52"/>
      <c r="C118" s="52"/>
      <c r="D118" s="52"/>
      <c r="E118" s="52"/>
      <c r="F118" s="52"/>
    </row>
    <row r="119" spans="1:6">
      <c r="A119" s="52"/>
      <c r="B119" s="52"/>
      <c r="C119" s="52"/>
      <c r="D119" s="52"/>
      <c r="E119" s="52"/>
      <c r="F119" s="52"/>
    </row>
    <row r="120" spans="1:6">
      <c r="A120" s="52"/>
      <c r="B120" s="52"/>
      <c r="C120" s="52"/>
      <c r="D120" s="52"/>
      <c r="E120" s="52"/>
      <c r="F120" s="52"/>
    </row>
    <row r="121" spans="1:6">
      <c r="A121" s="52"/>
      <c r="B121" s="52"/>
      <c r="C121" s="52"/>
      <c r="D121" s="52"/>
      <c r="E121" s="52"/>
      <c r="F121" s="52"/>
    </row>
    <row r="122" spans="1:6">
      <c r="A122" s="52"/>
      <c r="B122" s="52"/>
      <c r="C122" s="52"/>
      <c r="D122" s="52"/>
      <c r="E122" s="52"/>
      <c r="F122" s="52"/>
    </row>
    <row r="123" spans="1:6">
      <c r="A123" s="52"/>
      <c r="B123" s="52"/>
      <c r="C123" s="52"/>
      <c r="D123" s="52"/>
      <c r="E123" s="52"/>
      <c r="F123" s="52"/>
    </row>
    <row r="124" spans="1:6">
      <c r="A124" s="52"/>
      <c r="B124" s="52"/>
      <c r="C124" s="52"/>
      <c r="D124" s="52"/>
      <c r="E124" s="52"/>
      <c r="F124" s="52"/>
    </row>
    <row r="125" spans="1:6">
      <c r="A125" s="52"/>
      <c r="B125" s="52"/>
      <c r="C125" s="52"/>
      <c r="D125" s="52"/>
      <c r="E125" s="52"/>
      <c r="F125" s="52"/>
    </row>
    <row r="126" spans="1:6">
      <c r="A126" s="52"/>
      <c r="B126" s="52"/>
      <c r="C126" s="52"/>
      <c r="D126" s="52"/>
      <c r="E126" s="52"/>
      <c r="F126" s="52"/>
    </row>
    <row r="127" spans="1:6">
      <c r="A127" s="52"/>
      <c r="B127" s="52"/>
      <c r="C127" s="52"/>
      <c r="D127" s="52"/>
      <c r="E127" s="52"/>
      <c r="F127" s="52"/>
    </row>
    <row r="128" spans="1:6">
      <c r="A128" s="52"/>
      <c r="B128" s="52"/>
      <c r="C128" s="52"/>
      <c r="D128" s="52"/>
      <c r="E128" s="52"/>
      <c r="F128" s="52"/>
    </row>
    <row r="129" spans="1:6">
      <c r="A129" s="52"/>
      <c r="B129" s="52"/>
      <c r="C129" s="52"/>
      <c r="D129" s="52"/>
      <c r="E129" s="52"/>
      <c r="F129" s="52"/>
    </row>
    <row r="130" spans="1:6">
      <c r="A130" s="52"/>
      <c r="B130" s="52"/>
      <c r="C130" s="52"/>
      <c r="D130" s="52"/>
      <c r="E130" s="52"/>
      <c r="F130" s="52"/>
    </row>
    <row r="131" spans="1:6">
      <c r="A131" s="52"/>
      <c r="B131" s="52"/>
      <c r="C131" s="52"/>
      <c r="D131" s="52"/>
      <c r="E131" s="52"/>
      <c r="F131" s="52"/>
    </row>
    <row r="132" spans="1:6">
      <c r="A132" s="52"/>
      <c r="B132" s="52"/>
      <c r="C132" s="52"/>
      <c r="D132" s="52"/>
      <c r="E132" s="52"/>
      <c r="F132" s="52"/>
    </row>
    <row r="133" spans="1:6">
      <c r="A133" s="52"/>
      <c r="B133" s="52"/>
      <c r="C133" s="52"/>
      <c r="D133" s="52"/>
      <c r="E133" s="52"/>
      <c r="F133" s="52"/>
    </row>
    <row r="134" spans="1:6">
      <c r="A134" s="52"/>
      <c r="B134" s="52"/>
      <c r="C134" s="52"/>
      <c r="D134" s="52"/>
      <c r="E134" s="52"/>
      <c r="F134" s="52"/>
    </row>
    <row r="135" spans="1:6">
      <c r="A135" s="52"/>
      <c r="B135" s="52"/>
      <c r="C135" s="52"/>
      <c r="D135" s="52"/>
      <c r="E135" s="52"/>
      <c r="F135" s="52"/>
    </row>
    <row r="136" spans="1:6">
      <c r="A136" s="52"/>
      <c r="B136" s="52"/>
      <c r="C136" s="52"/>
      <c r="D136" s="52"/>
      <c r="E136" s="52"/>
      <c r="F136" s="52"/>
    </row>
    <row r="137" spans="1:6">
      <c r="A137" s="52"/>
      <c r="B137" s="52"/>
      <c r="C137" s="52"/>
      <c r="D137" s="52"/>
      <c r="E137" s="52"/>
      <c r="F137" s="52"/>
    </row>
    <row r="138" spans="1:6">
      <c r="A138" s="52"/>
      <c r="B138" s="52"/>
      <c r="C138" s="52"/>
      <c r="D138" s="52"/>
      <c r="E138" s="52"/>
      <c r="F138" s="52"/>
    </row>
    <row r="139" spans="1:6">
      <c r="A139" s="52"/>
      <c r="B139" s="52"/>
      <c r="C139" s="52"/>
      <c r="D139" s="52"/>
      <c r="E139" s="52"/>
      <c r="F139" s="52"/>
    </row>
    <row r="140" spans="1:6">
      <c r="A140" s="52"/>
      <c r="B140" s="52"/>
      <c r="C140" s="52"/>
      <c r="D140" s="52"/>
      <c r="E140" s="52"/>
      <c r="F140" s="52"/>
    </row>
    <row r="141" spans="1:6">
      <c r="A141" s="52"/>
      <c r="B141" s="52"/>
      <c r="C141" s="52"/>
      <c r="D141" s="52"/>
      <c r="E141" s="52"/>
      <c r="F141" s="52"/>
    </row>
    <row r="142" spans="1:6">
      <c r="A142" s="52"/>
      <c r="B142" s="52"/>
      <c r="C142" s="52"/>
      <c r="D142" s="52"/>
      <c r="E142" s="52"/>
      <c r="F142" s="52"/>
    </row>
    <row r="143" spans="1:6">
      <c r="A143" s="52"/>
      <c r="B143" s="52"/>
      <c r="C143" s="52"/>
      <c r="D143" s="52"/>
      <c r="E143" s="52"/>
      <c r="F143" s="52"/>
    </row>
    <row r="144" spans="1:6">
      <c r="A144" s="52"/>
      <c r="B144" s="52"/>
      <c r="C144" s="52"/>
      <c r="D144" s="52"/>
      <c r="E144" s="52"/>
      <c r="F144" s="52"/>
    </row>
    <row r="145" spans="1:6">
      <c r="A145" s="52"/>
      <c r="B145" s="52"/>
      <c r="C145" s="52"/>
      <c r="D145" s="52"/>
      <c r="E145" s="52"/>
      <c r="F145" s="52"/>
    </row>
    <row r="146" spans="1:6">
      <c r="A146" s="52"/>
      <c r="B146" s="52"/>
      <c r="C146" s="52"/>
      <c r="D146" s="52"/>
      <c r="E146" s="52"/>
      <c r="F146" s="52"/>
    </row>
    <row r="147" spans="1:6">
      <c r="A147" s="52"/>
      <c r="B147" s="52"/>
      <c r="C147" s="52"/>
      <c r="D147" s="52"/>
      <c r="E147" s="52"/>
      <c r="F147" s="52"/>
    </row>
    <row r="148" spans="1:6">
      <c r="A148" s="52"/>
      <c r="B148" s="52"/>
      <c r="C148" s="52"/>
      <c r="D148" s="52"/>
      <c r="E148" s="52"/>
      <c r="F148" s="52"/>
    </row>
    <row r="149" spans="1:6">
      <c r="A149" s="52"/>
      <c r="B149" s="52"/>
      <c r="C149" s="52"/>
      <c r="D149" s="52"/>
      <c r="E149" s="52"/>
      <c r="F149" s="52"/>
    </row>
    <row r="150" spans="1:6">
      <c r="A150" s="52"/>
      <c r="B150" s="52"/>
      <c r="C150" s="52"/>
      <c r="D150" s="52"/>
      <c r="E150" s="52"/>
      <c r="F150" s="52"/>
    </row>
    <row r="151" spans="1:6">
      <c r="A151" s="52"/>
      <c r="B151" s="52"/>
      <c r="C151" s="52"/>
      <c r="D151" s="52"/>
      <c r="E151" s="52"/>
      <c r="F151" s="52"/>
    </row>
    <row r="152" spans="1:6">
      <c r="A152" s="52"/>
      <c r="B152" s="52"/>
      <c r="C152" s="52"/>
      <c r="D152" s="52"/>
      <c r="E152" s="52"/>
      <c r="F152" s="52"/>
    </row>
    <row r="153" spans="1:6">
      <c r="A153" s="52"/>
      <c r="B153" s="52"/>
      <c r="C153" s="52"/>
      <c r="D153" s="52"/>
      <c r="E153" s="52"/>
      <c r="F153" s="52"/>
    </row>
    <row r="154" spans="1:6">
      <c r="A154" s="52"/>
      <c r="B154" s="52"/>
      <c r="C154" s="52"/>
      <c r="D154" s="52"/>
      <c r="E154" s="52"/>
      <c r="F154" s="52"/>
    </row>
  </sheetData>
  <hyperlinks>
    <hyperlink ref="C19" r:id="rId1"/>
    <hyperlink ref="B16" r:id="rId2"/>
    <hyperlink ref="A26" r:id="rId3" display="Smart Financial Planning Spreadsheet."/>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tabColor theme="4" tint="0.39997558519241921"/>
  </sheetPr>
  <dimension ref="A1:I195"/>
  <sheetViews>
    <sheetView workbookViewId="0">
      <selection activeCell="H42" sqref="H42"/>
    </sheetView>
  </sheetViews>
  <sheetFormatPr defaultRowHeight="15"/>
  <cols>
    <col min="1" max="1" width="7.7109375" customWidth="1"/>
    <col min="2" max="2" width="48.140625" style="17" bestFit="1" customWidth="1"/>
    <col min="3" max="3" width="10" bestFit="1" customWidth="1"/>
    <col min="4" max="4" width="10" customWidth="1"/>
    <col min="5" max="6" width="12.42578125" customWidth="1"/>
    <col min="7" max="7" width="10.7109375" style="15" customWidth="1"/>
    <col min="8" max="8" width="29.5703125" customWidth="1"/>
  </cols>
  <sheetData>
    <row r="1" spans="1:9" ht="18.75" thickBot="1">
      <c r="A1" s="68" t="s">
        <v>91</v>
      </c>
      <c r="B1" s="69"/>
      <c r="C1" s="68"/>
      <c r="D1" s="68"/>
      <c r="E1" s="61"/>
      <c r="F1" s="208" t="s">
        <v>87</v>
      </c>
      <c r="G1" s="209"/>
    </row>
    <row r="2" spans="1:9" ht="30.75" thickBot="1">
      <c r="A2" s="70"/>
      <c r="B2" s="71" t="s">
        <v>22</v>
      </c>
      <c r="C2" s="72" t="s">
        <v>44</v>
      </c>
      <c r="D2" s="73" t="s">
        <v>55</v>
      </c>
      <c r="E2" s="73" t="s">
        <v>56</v>
      </c>
      <c r="F2" s="73" t="s">
        <v>57</v>
      </c>
      <c r="G2" s="74" t="s">
        <v>58</v>
      </c>
      <c r="H2" s="16"/>
      <c r="I2" s="16"/>
    </row>
    <row r="3" spans="1:9" ht="15" customHeight="1">
      <c r="A3" s="203" t="s">
        <v>26</v>
      </c>
      <c r="B3" s="104" t="s">
        <v>45</v>
      </c>
      <c r="C3" s="105" t="str">
        <f>'Ratios and Metrics'!F4</f>
        <v>NA</v>
      </c>
      <c r="D3" s="106">
        <v>0</v>
      </c>
      <c r="E3" s="106">
        <v>10</v>
      </c>
      <c r="F3" s="107" t="str">
        <f t="shared" ref="F3:F42" si="0">IF(ISBLANK(C3), "NA", IF(C3&gt;=D3, "Y", "N"))</f>
        <v>Y</v>
      </c>
      <c r="G3" s="108" t="str">
        <f>IF(ISBLANK(E3), "NA", IF(C3&gt;E3, "Y", "N"))</f>
        <v>Y</v>
      </c>
    </row>
    <row r="4" spans="1:9">
      <c r="A4" s="204"/>
      <c r="B4" s="109" t="s">
        <v>47</v>
      </c>
      <c r="C4" s="110" t="str">
        <f>'Ratios and Metrics'!G4</f>
        <v>NA</v>
      </c>
      <c r="D4" s="111">
        <v>0</v>
      </c>
      <c r="E4" s="111">
        <v>10</v>
      </c>
      <c r="F4" s="112" t="str">
        <f t="shared" si="0"/>
        <v>Y</v>
      </c>
      <c r="G4" s="113" t="str">
        <f t="shared" ref="G4:G42" si="1">IF(ISBLANK(E4), "NA", IF(C4&gt;E4, "Y", "N"))</f>
        <v>Y</v>
      </c>
    </row>
    <row r="5" spans="1:9">
      <c r="A5" s="204"/>
      <c r="B5" s="109" t="s">
        <v>51</v>
      </c>
      <c r="C5" s="110" t="str">
        <f>'Ratios and Metrics'!H4</f>
        <v>NA</v>
      </c>
      <c r="D5" s="111">
        <v>0</v>
      </c>
      <c r="E5" s="111">
        <v>10</v>
      </c>
      <c r="F5" s="112" t="str">
        <f t="shared" si="0"/>
        <v>Y</v>
      </c>
      <c r="G5" s="113" t="str">
        <f t="shared" si="1"/>
        <v>Y</v>
      </c>
    </row>
    <row r="6" spans="1:9">
      <c r="A6" s="204"/>
      <c r="B6" s="109" t="s">
        <v>46</v>
      </c>
      <c r="C6" s="110" t="str">
        <f>'Ratios and Metrics'!F5</f>
        <v>NA</v>
      </c>
      <c r="D6" s="111">
        <v>0</v>
      </c>
      <c r="E6" s="111">
        <v>10</v>
      </c>
      <c r="F6" s="112" t="str">
        <f t="shared" si="0"/>
        <v>Y</v>
      </c>
      <c r="G6" s="113" t="str">
        <f t="shared" si="1"/>
        <v>Y</v>
      </c>
    </row>
    <row r="7" spans="1:9">
      <c r="A7" s="204"/>
      <c r="B7" s="109" t="s">
        <v>48</v>
      </c>
      <c r="C7" s="110" t="str">
        <f>'Ratios and Metrics'!G5</f>
        <v>NA</v>
      </c>
      <c r="D7" s="111">
        <v>0</v>
      </c>
      <c r="E7" s="111">
        <v>10</v>
      </c>
      <c r="F7" s="112" t="str">
        <f t="shared" si="0"/>
        <v>Y</v>
      </c>
      <c r="G7" s="113" t="str">
        <f t="shared" si="1"/>
        <v>Y</v>
      </c>
    </row>
    <row r="8" spans="1:9">
      <c r="A8" s="204"/>
      <c r="B8" s="109" t="s">
        <v>50</v>
      </c>
      <c r="C8" s="110" t="str">
        <f>'Ratios and Metrics'!H5</f>
        <v>NA</v>
      </c>
      <c r="D8" s="111">
        <v>0</v>
      </c>
      <c r="E8" s="111">
        <v>10</v>
      </c>
      <c r="F8" s="112" t="str">
        <f t="shared" si="0"/>
        <v>Y</v>
      </c>
      <c r="G8" s="113" t="str">
        <f t="shared" si="1"/>
        <v>Y</v>
      </c>
    </row>
    <row r="9" spans="1:9">
      <c r="A9" s="204"/>
      <c r="B9" s="109" t="s">
        <v>53</v>
      </c>
      <c r="C9" s="110" t="str">
        <f>'Ratios and Metrics'!F6</f>
        <v>NA</v>
      </c>
      <c r="D9" s="111">
        <v>0</v>
      </c>
      <c r="E9" s="111">
        <v>10</v>
      </c>
      <c r="F9" s="112" t="str">
        <f t="shared" si="0"/>
        <v>Y</v>
      </c>
      <c r="G9" s="113" t="str">
        <f t="shared" si="1"/>
        <v>Y</v>
      </c>
    </row>
    <row r="10" spans="1:9">
      <c r="A10" s="204"/>
      <c r="B10" s="109" t="s">
        <v>49</v>
      </c>
      <c r="C10" s="110" t="str">
        <f>'Ratios and Metrics'!G6</f>
        <v>NA</v>
      </c>
      <c r="D10" s="111">
        <v>0</v>
      </c>
      <c r="E10" s="111">
        <v>10</v>
      </c>
      <c r="F10" s="112" t="str">
        <f t="shared" si="0"/>
        <v>Y</v>
      </c>
      <c r="G10" s="113" t="str">
        <f t="shared" si="1"/>
        <v>Y</v>
      </c>
    </row>
    <row r="11" spans="1:9">
      <c r="A11" s="204"/>
      <c r="B11" s="109" t="s">
        <v>52</v>
      </c>
      <c r="C11" s="110" t="str">
        <f>'Ratios and Metrics'!H6</f>
        <v>NA</v>
      </c>
      <c r="D11" s="111">
        <v>0</v>
      </c>
      <c r="E11" s="111">
        <v>10</v>
      </c>
      <c r="F11" s="112" t="str">
        <f t="shared" si="0"/>
        <v>Y</v>
      </c>
      <c r="G11" s="113" t="str">
        <f t="shared" si="1"/>
        <v>Y</v>
      </c>
    </row>
    <row r="12" spans="1:9">
      <c r="A12" s="204"/>
      <c r="B12" s="109" t="s">
        <v>54</v>
      </c>
      <c r="C12" s="110" t="str">
        <f>IFERROR(AVERAGE('Ratios and Metrics'!F4-'Ratios and Metrics'!E4, 'Ratios and Metrics'!E4-'Ratios and Metrics'!D4, 'Ratios and Metrics'!D4-'Ratios and Metrics'!C4), "NA")</f>
        <v>NA</v>
      </c>
      <c r="D12" s="111">
        <v>0</v>
      </c>
      <c r="E12" s="111">
        <v>10</v>
      </c>
      <c r="F12" s="112" t="str">
        <f t="shared" si="0"/>
        <v>Y</v>
      </c>
      <c r="G12" s="113" t="str">
        <f t="shared" si="1"/>
        <v>Y</v>
      </c>
    </row>
    <row r="13" spans="1:9">
      <c r="A13" s="204"/>
      <c r="B13" s="109" t="s">
        <v>61</v>
      </c>
      <c r="C13" s="110" t="str">
        <f>IFERROR(AVERAGE('Ratios and Metrics'!F5-'Ratios and Metrics'!E5, 'Ratios and Metrics'!E5-'Ratios and Metrics'!D5, 'Ratios and Metrics'!D5-'Ratios and Metrics'!C5), "NA")</f>
        <v>NA</v>
      </c>
      <c r="D13" s="111">
        <v>0</v>
      </c>
      <c r="E13" s="111">
        <v>10</v>
      </c>
      <c r="F13" s="112" t="str">
        <f t="shared" ref="F13:F14" si="2">IF(ISBLANK(C13), "NA", IF(C13&gt;=D13, "Y", "N"))</f>
        <v>Y</v>
      </c>
      <c r="G13" s="113" t="str">
        <f t="shared" si="1"/>
        <v>Y</v>
      </c>
    </row>
    <row r="14" spans="1:9" ht="15.75" thickBot="1">
      <c r="A14" s="205"/>
      <c r="B14" s="114" t="s">
        <v>62</v>
      </c>
      <c r="C14" s="115" t="str">
        <f>IFERROR(AVERAGE('Ratios and Metrics'!F6-'Ratios and Metrics'!E6, 'Ratios and Metrics'!E6-'Ratios and Metrics'!D6, 'Ratios and Metrics'!D6-'Ratios and Metrics'!C6), "NA")</f>
        <v>NA</v>
      </c>
      <c r="D14" s="116">
        <v>0</v>
      </c>
      <c r="E14" s="116">
        <v>10</v>
      </c>
      <c r="F14" s="117" t="str">
        <f t="shared" si="2"/>
        <v>Y</v>
      </c>
      <c r="G14" s="118" t="str">
        <f t="shared" si="1"/>
        <v>Y</v>
      </c>
    </row>
    <row r="15" spans="1:9">
      <c r="A15" s="206" t="s">
        <v>59</v>
      </c>
      <c r="B15" s="119" t="s">
        <v>63</v>
      </c>
      <c r="C15" s="105" t="str">
        <f>'Ratios and Metrics'!F9</f>
        <v>NA</v>
      </c>
      <c r="D15" s="106">
        <v>0</v>
      </c>
      <c r="E15" s="106">
        <v>10</v>
      </c>
      <c r="F15" s="120" t="str">
        <f t="shared" si="0"/>
        <v>Y</v>
      </c>
      <c r="G15" s="108" t="str">
        <f t="shared" si="1"/>
        <v>Y</v>
      </c>
    </row>
    <row r="16" spans="1:9">
      <c r="A16" s="207"/>
      <c r="B16" s="121" t="s">
        <v>64</v>
      </c>
      <c r="C16" s="110" t="str">
        <f>'Ratios and Metrics'!G9</f>
        <v>NA</v>
      </c>
      <c r="D16" s="111">
        <v>0</v>
      </c>
      <c r="E16" s="111">
        <v>10</v>
      </c>
      <c r="F16" s="122" t="str">
        <f t="shared" si="0"/>
        <v>Y</v>
      </c>
      <c r="G16" s="113" t="str">
        <f t="shared" si="1"/>
        <v>Y</v>
      </c>
    </row>
    <row r="17" spans="1:8">
      <c r="A17" s="207"/>
      <c r="B17" s="121" t="s">
        <v>65</v>
      </c>
      <c r="C17" s="110" t="str">
        <f>'Ratios and Metrics'!H9</f>
        <v>NA</v>
      </c>
      <c r="D17" s="111">
        <v>0</v>
      </c>
      <c r="E17" s="111">
        <v>10</v>
      </c>
      <c r="F17" s="122" t="str">
        <f t="shared" si="0"/>
        <v>Y</v>
      </c>
      <c r="G17" s="113" t="str">
        <f t="shared" si="1"/>
        <v>Y</v>
      </c>
    </row>
    <row r="18" spans="1:8">
      <c r="A18" s="207"/>
      <c r="B18" s="121" t="s">
        <v>68</v>
      </c>
      <c r="C18" s="110" t="str">
        <f>'Ratios and Metrics'!F10</f>
        <v>NA</v>
      </c>
      <c r="D18" s="111">
        <v>0</v>
      </c>
      <c r="E18" s="111">
        <v>10</v>
      </c>
      <c r="F18" s="122" t="str">
        <f t="shared" si="0"/>
        <v>Y</v>
      </c>
      <c r="G18" s="113" t="str">
        <f t="shared" si="1"/>
        <v>Y</v>
      </c>
    </row>
    <row r="19" spans="1:8">
      <c r="A19" s="207"/>
      <c r="B19" s="121" t="s">
        <v>66</v>
      </c>
      <c r="C19" s="110" t="str">
        <f>'Ratios and Metrics'!G10</f>
        <v>NA</v>
      </c>
      <c r="D19" s="111">
        <v>0</v>
      </c>
      <c r="E19" s="111">
        <v>10</v>
      </c>
      <c r="F19" s="122" t="str">
        <f t="shared" si="0"/>
        <v>Y</v>
      </c>
      <c r="G19" s="113" t="str">
        <f t="shared" si="1"/>
        <v>Y</v>
      </c>
    </row>
    <row r="20" spans="1:8">
      <c r="A20" s="207"/>
      <c r="B20" s="121" t="s">
        <v>67</v>
      </c>
      <c r="C20" s="110" t="str">
        <f>'Ratios and Metrics'!H10</f>
        <v>NA</v>
      </c>
      <c r="D20" s="111">
        <v>0</v>
      </c>
      <c r="E20" s="111">
        <v>10</v>
      </c>
      <c r="F20" s="122" t="str">
        <f t="shared" si="0"/>
        <v>Y</v>
      </c>
      <c r="G20" s="113" t="str">
        <f t="shared" si="1"/>
        <v>Y</v>
      </c>
    </row>
    <row r="21" spans="1:8">
      <c r="A21" s="207"/>
      <c r="B21" s="121" t="s">
        <v>69</v>
      </c>
      <c r="C21" s="110" t="str">
        <f>'Ratios and Metrics'!F11</f>
        <v>NA</v>
      </c>
      <c r="D21" s="111">
        <v>0</v>
      </c>
      <c r="E21" s="111">
        <v>10</v>
      </c>
      <c r="F21" s="122" t="str">
        <f t="shared" si="0"/>
        <v>Y</v>
      </c>
      <c r="G21" s="113" t="str">
        <f t="shared" si="1"/>
        <v>Y</v>
      </c>
    </row>
    <row r="22" spans="1:8">
      <c r="A22" s="207"/>
      <c r="B22" s="121" t="s">
        <v>70</v>
      </c>
      <c r="C22" s="110" t="str">
        <f>'Ratios and Metrics'!G11</f>
        <v>NA</v>
      </c>
      <c r="D22" s="111">
        <v>0</v>
      </c>
      <c r="E22" s="111">
        <v>10</v>
      </c>
      <c r="F22" s="122" t="str">
        <f t="shared" si="0"/>
        <v>Y</v>
      </c>
      <c r="G22" s="113" t="str">
        <f t="shared" si="1"/>
        <v>Y</v>
      </c>
    </row>
    <row r="23" spans="1:8">
      <c r="A23" s="207"/>
      <c r="B23" s="121" t="s">
        <v>71</v>
      </c>
      <c r="C23" s="110" t="str">
        <f>'Ratios and Metrics'!H11</f>
        <v>NA</v>
      </c>
      <c r="D23" s="111">
        <v>0</v>
      </c>
      <c r="E23" s="111">
        <v>10</v>
      </c>
      <c r="F23" s="122" t="str">
        <f t="shared" si="0"/>
        <v>Y</v>
      </c>
      <c r="G23" s="113" t="str">
        <f t="shared" si="1"/>
        <v>Y</v>
      </c>
    </row>
    <row r="24" spans="1:8">
      <c r="A24" s="207"/>
      <c r="B24" s="121" t="s">
        <v>72</v>
      </c>
      <c r="C24" s="110" t="str">
        <f>IFERROR(AVERAGE('Ratios and Metrics'!F9-'Ratios and Metrics'!E9, 'Ratios and Metrics'!E9-'Ratios and Metrics'!D9, 'Ratios and Metrics'!D9-'Ratios and Metrics'!C9), "NA")</f>
        <v>NA</v>
      </c>
      <c r="D24" s="111">
        <v>0</v>
      </c>
      <c r="E24" s="111">
        <v>10</v>
      </c>
      <c r="F24" s="122" t="str">
        <f t="shared" si="0"/>
        <v>Y</v>
      </c>
      <c r="G24" s="113" t="str">
        <f t="shared" si="1"/>
        <v>Y</v>
      </c>
    </row>
    <row r="25" spans="1:8">
      <c r="A25" s="207"/>
      <c r="B25" s="121" t="s">
        <v>73</v>
      </c>
      <c r="C25" s="110" t="str">
        <f>IFERROR(AVERAGE('Ratios and Metrics'!F10-'Ratios and Metrics'!E10, 'Ratios and Metrics'!E10-'Ratios and Metrics'!D10, 'Ratios and Metrics'!D10-'Ratios and Metrics'!C10), "NA")</f>
        <v>NA</v>
      </c>
      <c r="D25" s="111">
        <v>0</v>
      </c>
      <c r="E25" s="111">
        <v>10</v>
      </c>
      <c r="F25" s="122" t="str">
        <f t="shared" si="0"/>
        <v>Y</v>
      </c>
      <c r="G25" s="113" t="str">
        <f t="shared" si="1"/>
        <v>Y</v>
      </c>
    </row>
    <row r="26" spans="1:8" ht="13.5" customHeight="1" thickBot="1">
      <c r="A26" s="207"/>
      <c r="B26" s="121" t="s">
        <v>74</v>
      </c>
      <c r="C26" s="110" t="str">
        <f>IFERROR(AVERAGE('Ratios and Metrics'!F11-'Ratios and Metrics'!E11, 'Ratios and Metrics'!E11-'Ratios and Metrics'!D11, 'Ratios and Metrics'!D11-'Ratios and Metrics'!C11), "NA")</f>
        <v>NA</v>
      </c>
      <c r="D26" s="111">
        <v>0</v>
      </c>
      <c r="E26" s="111">
        <v>10</v>
      </c>
      <c r="F26" s="122" t="str">
        <f t="shared" si="0"/>
        <v>Y</v>
      </c>
      <c r="G26" s="113" t="str">
        <f t="shared" si="1"/>
        <v>Y</v>
      </c>
    </row>
    <row r="27" spans="1:8" ht="15" customHeight="1">
      <c r="A27" s="210" t="s">
        <v>28</v>
      </c>
      <c r="B27" s="119" t="s">
        <v>92</v>
      </c>
      <c r="C27" s="105" t="e">
        <f>'Ratios and Metrics'!F14</f>
        <v>#N/A</v>
      </c>
      <c r="D27" s="123">
        <v>0</v>
      </c>
      <c r="E27" s="124">
        <v>10</v>
      </c>
      <c r="F27" s="120" t="e">
        <f t="shared" si="0"/>
        <v>#N/A</v>
      </c>
      <c r="G27" s="108" t="e">
        <f t="shared" si="1"/>
        <v>#N/A</v>
      </c>
    </row>
    <row r="28" spans="1:8">
      <c r="A28" s="211"/>
      <c r="B28" s="121" t="s">
        <v>93</v>
      </c>
      <c r="C28" s="110" t="str">
        <f>'Ratios and Metrics'!H14</f>
        <v>NA</v>
      </c>
      <c r="D28" s="125">
        <v>0</v>
      </c>
      <c r="E28" s="126">
        <v>10</v>
      </c>
      <c r="F28" s="122" t="str">
        <f t="shared" si="0"/>
        <v>Y</v>
      </c>
      <c r="G28" s="113" t="str">
        <f t="shared" si="1"/>
        <v>Y</v>
      </c>
    </row>
    <row r="29" spans="1:8">
      <c r="A29" s="211"/>
      <c r="B29" s="121" t="s">
        <v>94</v>
      </c>
      <c r="C29" s="110" t="e">
        <f>'Ratios and Metrics'!F15</f>
        <v>#N/A</v>
      </c>
      <c r="D29" s="125">
        <v>0</v>
      </c>
      <c r="E29" s="126">
        <v>10</v>
      </c>
      <c r="F29" s="122" t="e">
        <f t="shared" si="0"/>
        <v>#N/A</v>
      </c>
      <c r="G29" s="113" t="e">
        <f t="shared" si="1"/>
        <v>#N/A</v>
      </c>
    </row>
    <row r="30" spans="1:8">
      <c r="A30" s="211"/>
      <c r="B30" s="121" t="s">
        <v>95</v>
      </c>
      <c r="C30" s="110" t="str">
        <f>'Ratios and Metrics'!H15</f>
        <v>NA</v>
      </c>
      <c r="D30" s="125">
        <v>0</v>
      </c>
      <c r="E30" s="126">
        <v>10</v>
      </c>
      <c r="F30" s="122" t="str">
        <f t="shared" si="0"/>
        <v>Y</v>
      </c>
      <c r="G30" s="113" t="str">
        <f t="shared" si="1"/>
        <v>Y</v>
      </c>
    </row>
    <row r="31" spans="1:8">
      <c r="A31" s="211"/>
      <c r="B31" s="121" t="s">
        <v>96</v>
      </c>
      <c r="C31" s="110" t="e">
        <f>'Ratios and Metrics'!F16</f>
        <v>#N/A</v>
      </c>
      <c r="D31" s="125">
        <v>0</v>
      </c>
      <c r="E31" s="126">
        <v>10</v>
      </c>
      <c r="F31" s="122" t="e">
        <f t="shared" si="0"/>
        <v>#N/A</v>
      </c>
      <c r="G31" s="113" t="e">
        <f t="shared" si="1"/>
        <v>#N/A</v>
      </c>
    </row>
    <row r="32" spans="1:8">
      <c r="A32" s="211"/>
      <c r="B32" s="121" t="s">
        <v>97</v>
      </c>
      <c r="C32" s="110" t="str">
        <f>'Ratios and Metrics'!H16</f>
        <v>NA</v>
      </c>
      <c r="D32" s="125">
        <v>0</v>
      </c>
      <c r="E32" s="126">
        <v>10</v>
      </c>
      <c r="F32" s="122" t="str">
        <f t="shared" si="0"/>
        <v>Y</v>
      </c>
      <c r="G32" s="113" t="str">
        <f t="shared" si="1"/>
        <v>Y</v>
      </c>
      <c r="H32" s="17"/>
    </row>
    <row r="33" spans="1:8">
      <c r="A33" s="211"/>
      <c r="B33" s="121" t="s">
        <v>98</v>
      </c>
      <c r="C33" s="110" t="e">
        <f>'Ratios and Metrics'!F17</f>
        <v>#N/A</v>
      </c>
      <c r="D33" s="125">
        <v>0</v>
      </c>
      <c r="E33" s="126">
        <v>10</v>
      </c>
      <c r="F33" s="122" t="e">
        <f t="shared" si="0"/>
        <v>#N/A</v>
      </c>
      <c r="G33" s="113" t="e">
        <f t="shared" si="1"/>
        <v>#N/A</v>
      </c>
      <c r="H33" s="17"/>
    </row>
    <row r="34" spans="1:8">
      <c r="A34" s="211"/>
      <c r="B34" s="121" t="s">
        <v>99</v>
      </c>
      <c r="C34" s="110" t="str">
        <f>'Ratios and Metrics'!H17</f>
        <v>NA</v>
      </c>
      <c r="D34" s="125">
        <v>0</v>
      </c>
      <c r="E34" s="126">
        <v>10</v>
      </c>
      <c r="F34" s="122" t="str">
        <f t="shared" si="0"/>
        <v>Y</v>
      </c>
      <c r="G34" s="113" t="str">
        <f t="shared" si="1"/>
        <v>Y</v>
      </c>
    </row>
    <row r="35" spans="1:8">
      <c r="A35" s="211"/>
      <c r="B35" s="121" t="s">
        <v>100</v>
      </c>
      <c r="C35" s="110" t="e">
        <f>'Ratios and Metrics'!F18</f>
        <v>#N/A</v>
      </c>
      <c r="D35" s="125">
        <v>0</v>
      </c>
      <c r="E35" s="126">
        <v>10</v>
      </c>
      <c r="F35" s="122" t="e">
        <f t="shared" si="0"/>
        <v>#N/A</v>
      </c>
      <c r="G35" s="113" t="e">
        <f t="shared" si="1"/>
        <v>#N/A</v>
      </c>
    </row>
    <row r="36" spans="1:8">
      <c r="A36" s="211"/>
      <c r="B36" s="121" t="s">
        <v>101</v>
      </c>
      <c r="C36" s="110" t="e">
        <f>'Ratios and Metrics'!H18</f>
        <v>#N/A</v>
      </c>
      <c r="D36" s="125">
        <v>0</v>
      </c>
      <c r="E36" s="126">
        <v>10</v>
      </c>
      <c r="F36" s="122" t="e">
        <f t="shared" si="0"/>
        <v>#N/A</v>
      </c>
      <c r="G36" s="113" t="e">
        <f t="shared" si="1"/>
        <v>#N/A</v>
      </c>
    </row>
    <row r="37" spans="1:8">
      <c r="A37" s="211"/>
      <c r="B37" s="121" t="s">
        <v>102</v>
      </c>
      <c r="C37" s="110" t="str">
        <f>'Ratios and Metrics'!F19</f>
        <v>NA</v>
      </c>
      <c r="D37" s="125">
        <v>0</v>
      </c>
      <c r="E37" s="126">
        <v>10</v>
      </c>
      <c r="F37" s="122" t="str">
        <f t="shared" si="0"/>
        <v>Y</v>
      </c>
      <c r="G37" s="113" t="str">
        <f t="shared" si="1"/>
        <v>Y</v>
      </c>
    </row>
    <row r="38" spans="1:8" ht="15.75" thickBot="1">
      <c r="A38" s="211"/>
      <c r="B38" s="121" t="s">
        <v>103</v>
      </c>
      <c r="C38" s="110" t="str">
        <f>'Ratios and Metrics'!H19</f>
        <v>NA</v>
      </c>
      <c r="D38" s="125">
        <v>0</v>
      </c>
      <c r="E38" s="126">
        <v>10</v>
      </c>
      <c r="F38" s="122" t="str">
        <f t="shared" si="0"/>
        <v>Y</v>
      </c>
      <c r="G38" s="113" t="str">
        <f t="shared" si="1"/>
        <v>Y</v>
      </c>
    </row>
    <row r="39" spans="1:8" ht="15" customHeight="1">
      <c r="A39" s="212" t="s">
        <v>10</v>
      </c>
      <c r="B39" s="119" t="s">
        <v>105</v>
      </c>
      <c r="C39" s="105" t="e">
        <f>'Ratios and Metrics'!F22</f>
        <v>#N/A</v>
      </c>
      <c r="D39" s="123">
        <v>0</v>
      </c>
      <c r="E39" s="124">
        <v>10</v>
      </c>
      <c r="F39" s="120" t="e">
        <f t="shared" si="0"/>
        <v>#N/A</v>
      </c>
      <c r="G39" s="108" t="e">
        <f t="shared" si="1"/>
        <v>#N/A</v>
      </c>
    </row>
    <row r="40" spans="1:8">
      <c r="A40" s="213"/>
      <c r="B40" s="121" t="s">
        <v>106</v>
      </c>
      <c r="C40" s="110" t="str">
        <f>'Ratios and Metrics'!H22</f>
        <v>NA</v>
      </c>
      <c r="D40" s="125">
        <v>0</v>
      </c>
      <c r="E40" s="126">
        <v>10</v>
      </c>
      <c r="F40" s="122" t="str">
        <f t="shared" si="0"/>
        <v>Y</v>
      </c>
      <c r="G40" s="113" t="str">
        <f t="shared" si="1"/>
        <v>Y</v>
      </c>
    </row>
    <row r="41" spans="1:8">
      <c r="A41" s="213"/>
      <c r="B41" s="121" t="s">
        <v>107</v>
      </c>
      <c r="C41" s="110" t="str">
        <f>'Ratios and Metrics'!F23</f>
        <v>NA</v>
      </c>
      <c r="D41" s="125">
        <v>0</v>
      </c>
      <c r="E41" s="126">
        <v>10</v>
      </c>
      <c r="F41" s="122" t="str">
        <f t="shared" si="0"/>
        <v>Y</v>
      </c>
      <c r="G41" s="113" t="str">
        <f t="shared" si="1"/>
        <v>Y</v>
      </c>
    </row>
    <row r="42" spans="1:8" ht="14.25" customHeight="1" thickBot="1">
      <c r="A42" s="214"/>
      <c r="B42" s="127" t="s">
        <v>108</v>
      </c>
      <c r="C42" s="115" t="str">
        <f>'Ratios and Metrics'!H23</f>
        <v>NA</v>
      </c>
      <c r="D42" s="128">
        <v>0</v>
      </c>
      <c r="E42" s="129">
        <v>10</v>
      </c>
      <c r="F42" s="130" t="str">
        <f t="shared" si="0"/>
        <v>Y</v>
      </c>
      <c r="G42" s="118" t="str">
        <f t="shared" si="1"/>
        <v>Y</v>
      </c>
    </row>
    <row r="43" spans="1:8">
      <c r="G43" s="18"/>
    </row>
    <row r="44" spans="1:8">
      <c r="G44" s="18"/>
    </row>
    <row r="45" spans="1:8">
      <c r="G45" s="18"/>
    </row>
    <row r="46" spans="1:8">
      <c r="G46" s="18"/>
    </row>
    <row r="47" spans="1:8">
      <c r="G47" s="18"/>
    </row>
    <row r="48" spans="1:8">
      <c r="G48" s="18"/>
    </row>
    <row r="49" spans="7:7">
      <c r="G49" s="18"/>
    </row>
    <row r="50" spans="7:7">
      <c r="G50" s="18"/>
    </row>
    <row r="51" spans="7:7">
      <c r="G51" s="18"/>
    </row>
    <row r="52" spans="7:7">
      <c r="G52" s="18"/>
    </row>
    <row r="53" spans="7:7">
      <c r="G53" s="18"/>
    </row>
    <row r="54" spans="7:7">
      <c r="G54" s="18"/>
    </row>
    <row r="55" spans="7:7">
      <c r="G55" s="18"/>
    </row>
    <row r="56" spans="7:7">
      <c r="G56" s="18"/>
    </row>
    <row r="57" spans="7:7">
      <c r="G57" s="18"/>
    </row>
    <row r="58" spans="7:7">
      <c r="G58" s="18"/>
    </row>
    <row r="59" spans="7:7">
      <c r="G59" s="18"/>
    </row>
    <row r="60" spans="7:7">
      <c r="G60" s="18"/>
    </row>
    <row r="61" spans="7:7">
      <c r="G61" s="18"/>
    </row>
    <row r="62" spans="7:7">
      <c r="G62" s="18"/>
    </row>
    <row r="63" spans="7:7">
      <c r="G63" s="18"/>
    </row>
    <row r="64" spans="7:7">
      <c r="G64" s="18"/>
    </row>
    <row r="65" spans="7:7">
      <c r="G65" s="18"/>
    </row>
    <row r="66" spans="7:7">
      <c r="G66" s="18"/>
    </row>
    <row r="67" spans="7:7">
      <c r="G67" s="18"/>
    </row>
    <row r="68" spans="7:7">
      <c r="G68" s="18"/>
    </row>
    <row r="69" spans="7:7">
      <c r="G69" s="18"/>
    </row>
    <row r="70" spans="7:7">
      <c r="G70" s="18"/>
    </row>
    <row r="71" spans="7:7">
      <c r="G71" s="18"/>
    </row>
    <row r="72" spans="7:7">
      <c r="G72" s="18"/>
    </row>
    <row r="73" spans="7:7">
      <c r="G73" s="18"/>
    </row>
    <row r="74" spans="7:7">
      <c r="G74" s="18"/>
    </row>
    <row r="75" spans="7:7">
      <c r="G75" s="18"/>
    </row>
    <row r="76" spans="7:7">
      <c r="G76" s="18"/>
    </row>
    <row r="77" spans="7:7">
      <c r="G77" s="18"/>
    </row>
    <row r="78" spans="7:7">
      <c r="G78" s="18"/>
    </row>
    <row r="79" spans="7:7">
      <c r="G79" s="18"/>
    </row>
    <row r="80" spans="7:7">
      <c r="G80"/>
    </row>
    <row r="81" spans="7:7">
      <c r="G81"/>
    </row>
    <row r="82" spans="7:7">
      <c r="G82"/>
    </row>
    <row r="83" spans="7:7">
      <c r="G83"/>
    </row>
    <row r="84" spans="7:7">
      <c r="G84"/>
    </row>
    <row r="85" spans="7:7">
      <c r="G85"/>
    </row>
    <row r="86" spans="7:7">
      <c r="G86"/>
    </row>
    <row r="87" spans="7:7">
      <c r="G87"/>
    </row>
    <row r="88" spans="7:7">
      <c r="G88"/>
    </row>
    <row r="89" spans="7:7">
      <c r="G89"/>
    </row>
    <row r="90" spans="7:7">
      <c r="G90"/>
    </row>
    <row r="91" spans="7:7">
      <c r="G91"/>
    </row>
    <row r="92" spans="7:7">
      <c r="G92"/>
    </row>
    <row r="93" spans="7:7">
      <c r="G93"/>
    </row>
    <row r="94" spans="7:7">
      <c r="G94"/>
    </row>
    <row r="95" spans="7:7">
      <c r="G95"/>
    </row>
    <row r="96" spans="7:7">
      <c r="G96"/>
    </row>
    <row r="97" spans="7:7">
      <c r="G97"/>
    </row>
    <row r="98" spans="7:7">
      <c r="G98"/>
    </row>
    <row r="99" spans="7:7">
      <c r="G99"/>
    </row>
    <row r="100" spans="7:7">
      <c r="G100"/>
    </row>
    <row r="101" spans="7:7">
      <c r="G101"/>
    </row>
    <row r="102" spans="7:7">
      <c r="G102"/>
    </row>
    <row r="103" spans="7:7">
      <c r="G103"/>
    </row>
    <row r="104" spans="7:7">
      <c r="G104"/>
    </row>
    <row r="105" spans="7:7">
      <c r="G105"/>
    </row>
    <row r="106" spans="7:7">
      <c r="G106"/>
    </row>
    <row r="107" spans="7:7">
      <c r="G107"/>
    </row>
    <row r="108" spans="7:7">
      <c r="G108"/>
    </row>
    <row r="109" spans="7:7">
      <c r="G109"/>
    </row>
    <row r="110" spans="7:7">
      <c r="G110"/>
    </row>
    <row r="111" spans="7:7">
      <c r="G111"/>
    </row>
    <row r="112" spans="7:7">
      <c r="G112"/>
    </row>
    <row r="113" spans="7:7">
      <c r="G113"/>
    </row>
    <row r="114" spans="7:7">
      <c r="G114"/>
    </row>
    <row r="115" spans="7:7">
      <c r="G115"/>
    </row>
    <row r="116" spans="7:7">
      <c r="G116"/>
    </row>
    <row r="117" spans="7:7">
      <c r="G117"/>
    </row>
    <row r="118" spans="7:7">
      <c r="G118"/>
    </row>
    <row r="119" spans="7:7">
      <c r="G119"/>
    </row>
    <row r="120" spans="7:7">
      <c r="G120"/>
    </row>
    <row r="121" spans="7:7">
      <c r="G121"/>
    </row>
    <row r="122" spans="7:7">
      <c r="G122"/>
    </row>
    <row r="123" spans="7:7">
      <c r="G123"/>
    </row>
    <row r="124" spans="7:7">
      <c r="G124"/>
    </row>
    <row r="125" spans="7:7">
      <c r="G125"/>
    </row>
    <row r="126" spans="7:7">
      <c r="G126"/>
    </row>
    <row r="127" spans="7:7">
      <c r="G127"/>
    </row>
    <row r="128" spans="7:7">
      <c r="G128"/>
    </row>
    <row r="129" spans="7:7">
      <c r="G129"/>
    </row>
    <row r="130" spans="7:7">
      <c r="G130"/>
    </row>
    <row r="131" spans="7:7">
      <c r="G131"/>
    </row>
    <row r="132" spans="7:7">
      <c r="G132"/>
    </row>
    <row r="133" spans="7:7">
      <c r="G133"/>
    </row>
    <row r="134" spans="7:7">
      <c r="G134"/>
    </row>
    <row r="135" spans="7:7">
      <c r="G135"/>
    </row>
    <row r="136" spans="7:7">
      <c r="G136"/>
    </row>
    <row r="137" spans="7:7">
      <c r="G137"/>
    </row>
    <row r="138" spans="7:7">
      <c r="G138"/>
    </row>
    <row r="139" spans="7:7">
      <c r="G139"/>
    </row>
    <row r="140" spans="7:7">
      <c r="G140"/>
    </row>
    <row r="141" spans="7:7">
      <c r="G141"/>
    </row>
    <row r="142" spans="7:7">
      <c r="G142"/>
    </row>
    <row r="143" spans="7:7">
      <c r="G143"/>
    </row>
    <row r="144" spans="7:7">
      <c r="G144"/>
    </row>
    <row r="145" spans="7:7">
      <c r="G145"/>
    </row>
    <row r="146" spans="7:7">
      <c r="G146"/>
    </row>
    <row r="147" spans="7:7">
      <c r="G147"/>
    </row>
    <row r="148" spans="7:7">
      <c r="G148"/>
    </row>
    <row r="149" spans="7:7">
      <c r="G149"/>
    </row>
    <row r="150" spans="7:7">
      <c r="G150"/>
    </row>
    <row r="151" spans="7:7">
      <c r="G151"/>
    </row>
    <row r="152" spans="7:7">
      <c r="G152"/>
    </row>
    <row r="153" spans="7:7">
      <c r="G153"/>
    </row>
    <row r="154" spans="7:7">
      <c r="G154"/>
    </row>
    <row r="155" spans="7:7">
      <c r="G155"/>
    </row>
    <row r="156" spans="7:7">
      <c r="G156"/>
    </row>
    <row r="157" spans="7:7">
      <c r="G157"/>
    </row>
    <row r="158" spans="7:7">
      <c r="G158"/>
    </row>
    <row r="159" spans="7:7">
      <c r="G159"/>
    </row>
    <row r="160" spans="7:7">
      <c r="G160"/>
    </row>
    <row r="161" spans="7:7">
      <c r="G161"/>
    </row>
    <row r="162" spans="7:7">
      <c r="G162"/>
    </row>
    <row r="163" spans="7:7">
      <c r="G163"/>
    </row>
    <row r="164" spans="7:7">
      <c r="G164"/>
    </row>
    <row r="165" spans="7:7">
      <c r="G165"/>
    </row>
    <row r="166" spans="7:7">
      <c r="G166"/>
    </row>
    <row r="167" spans="7:7">
      <c r="G167"/>
    </row>
    <row r="168" spans="7:7">
      <c r="G168"/>
    </row>
    <row r="169" spans="7:7">
      <c r="G169"/>
    </row>
    <row r="170" spans="7:7">
      <c r="G170"/>
    </row>
    <row r="171" spans="7:7">
      <c r="G171"/>
    </row>
    <row r="172" spans="7:7">
      <c r="G172"/>
    </row>
    <row r="173" spans="7:7">
      <c r="G173"/>
    </row>
    <row r="174" spans="7:7">
      <c r="G174"/>
    </row>
    <row r="175" spans="7:7">
      <c r="G175"/>
    </row>
    <row r="176" spans="7:7">
      <c r="G176"/>
    </row>
    <row r="177" spans="7:7">
      <c r="G177"/>
    </row>
    <row r="178" spans="7:7">
      <c r="G178"/>
    </row>
    <row r="179" spans="7:7">
      <c r="G179"/>
    </row>
    <row r="180" spans="7:7">
      <c r="G180"/>
    </row>
    <row r="181" spans="7:7">
      <c r="G181"/>
    </row>
    <row r="182" spans="7:7">
      <c r="G182"/>
    </row>
    <row r="183" spans="7:7">
      <c r="G183"/>
    </row>
    <row r="184" spans="7:7">
      <c r="G184"/>
    </row>
    <row r="185" spans="7:7">
      <c r="G185"/>
    </row>
    <row r="186" spans="7:7">
      <c r="G186"/>
    </row>
    <row r="187" spans="7:7">
      <c r="G187"/>
    </row>
    <row r="188" spans="7:7">
      <c r="G188"/>
    </row>
    <row r="189" spans="7:7">
      <c r="G189"/>
    </row>
    <row r="190" spans="7:7">
      <c r="G190"/>
    </row>
    <row r="191" spans="7:7">
      <c r="G191"/>
    </row>
    <row r="192" spans="7:7">
      <c r="G192"/>
    </row>
    <row r="193" spans="7:7">
      <c r="G193"/>
    </row>
    <row r="194" spans="7:7">
      <c r="G194"/>
    </row>
    <row r="195" spans="7:7">
      <c r="G195"/>
    </row>
  </sheetData>
  <mergeCells count="5">
    <mergeCell ref="A3:A14"/>
    <mergeCell ref="A15:A26"/>
    <mergeCell ref="F1:G1"/>
    <mergeCell ref="A27:A38"/>
    <mergeCell ref="A39:A42"/>
  </mergeCells>
  <hyperlinks>
    <hyperlink ref="F1:G1" location="Scorecard!A1" display="Return to Scorecard"/>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4">
    <tabColor rgb="FF92D050"/>
  </sheetPr>
  <dimension ref="A1:H34"/>
  <sheetViews>
    <sheetView workbookViewId="0">
      <pane ySplit="1" topLeftCell="A2" activePane="bottomLeft" state="frozen"/>
      <selection pane="bottomLeft" activeCell="I23" sqref="I23"/>
    </sheetView>
  </sheetViews>
  <sheetFormatPr defaultRowHeight="15"/>
  <cols>
    <col min="1" max="1" width="50.140625" customWidth="1"/>
    <col min="2" max="2" width="7.140625" bestFit="1" customWidth="1"/>
    <col min="3" max="3" width="7.28515625" customWidth="1"/>
    <col min="4" max="4" width="7" customWidth="1"/>
    <col min="5" max="5" width="7.28515625" customWidth="1"/>
    <col min="6" max="6" width="7.42578125" customWidth="1"/>
    <col min="7" max="7" width="1" customWidth="1"/>
  </cols>
  <sheetData>
    <row r="1" spans="1:7" ht="19.5" thickBot="1">
      <c r="A1" s="59" t="s">
        <v>90</v>
      </c>
      <c r="B1" s="60"/>
      <c r="C1" s="60"/>
      <c r="D1" s="215" t="s">
        <v>87</v>
      </c>
      <c r="E1" s="215"/>
      <c r="F1" s="215"/>
      <c r="G1" s="216"/>
    </row>
    <row r="2" spans="1:7" ht="31.5" customHeight="1">
      <c r="A2" s="36" t="s">
        <v>6</v>
      </c>
      <c r="B2" s="6">
        <f>C2-1</f>
        <v>2008</v>
      </c>
      <c r="C2" s="6">
        <f>D2-1</f>
        <v>2009</v>
      </c>
      <c r="D2" s="6">
        <f>E2-1</f>
        <v>2010</v>
      </c>
      <c r="E2" s="6">
        <f>F2-1</f>
        <v>2011</v>
      </c>
      <c r="F2" s="6">
        <f>Scorecard!S11</f>
        <v>2012</v>
      </c>
      <c r="G2" s="37"/>
    </row>
    <row r="3" spans="1:7">
      <c r="A3" s="38" t="s">
        <v>1</v>
      </c>
      <c r="B3" s="2" t="e">
        <f>VLOOKUP($A3, 'Income Statement'!$A:$F, 2, FALSE)</f>
        <v>#N/A</v>
      </c>
      <c r="C3" s="2" t="e">
        <f>VLOOKUP($A3, 'Income Statement'!$A:$F, 3, FALSE)</f>
        <v>#N/A</v>
      </c>
      <c r="D3" s="2" t="e">
        <f>VLOOKUP($A3, 'Income Statement'!$A:$F, 4, FALSE)</f>
        <v>#N/A</v>
      </c>
      <c r="E3" s="2" t="e">
        <f>VLOOKUP($A3, 'Income Statement'!$A:$F, 5, FALSE)</f>
        <v>#N/A</v>
      </c>
      <c r="F3" s="2" t="e">
        <f xml:space="preserve"> VLOOKUP($A3, 'Income Statement'!$A:$F, 6, FALSE)</f>
        <v>#N/A</v>
      </c>
      <c r="G3" s="39"/>
    </row>
    <row r="4" spans="1:7">
      <c r="A4" s="38" t="s">
        <v>11</v>
      </c>
      <c r="B4" s="2" t="e">
        <f>VLOOKUP($A4, 'Income Statement'!$A:$F, 2, FALSE)</f>
        <v>#N/A</v>
      </c>
      <c r="C4" s="2" t="e">
        <f>VLOOKUP($A4, 'Income Statement'!$A:$F, 3, FALSE)</f>
        <v>#N/A</v>
      </c>
      <c r="D4" s="2" t="e">
        <f>VLOOKUP($A4, 'Income Statement'!$A:$F, 4, FALSE)</f>
        <v>#N/A</v>
      </c>
      <c r="E4" s="2" t="e">
        <f>VLOOKUP($A4, 'Income Statement'!$A:$F, 5, FALSE)</f>
        <v>#N/A</v>
      </c>
      <c r="F4" s="2" t="e">
        <f xml:space="preserve"> VLOOKUP($A4, 'Income Statement'!$A:$F, 6, FALSE)</f>
        <v>#N/A</v>
      </c>
      <c r="G4" s="39"/>
    </row>
    <row r="5" spans="1:7">
      <c r="A5" s="38" t="s">
        <v>2</v>
      </c>
      <c r="B5" s="2" t="e">
        <f>VLOOKUP($A5, 'Income Statement'!$A:$F, 2, FALSE)</f>
        <v>#N/A</v>
      </c>
      <c r="C5" s="2" t="e">
        <f>VLOOKUP($A5, 'Income Statement'!$A:$F, 3, FALSE)</f>
        <v>#N/A</v>
      </c>
      <c r="D5" s="2" t="e">
        <f>VLOOKUP($A5, 'Income Statement'!$A:$F, 4, FALSE)</f>
        <v>#N/A</v>
      </c>
      <c r="E5" s="2" t="e">
        <f>VLOOKUP($A5, 'Income Statement'!$A:$F, 5, FALSE)</f>
        <v>#N/A</v>
      </c>
      <c r="F5" s="2" t="e">
        <f xml:space="preserve"> VLOOKUP($A5, 'Income Statement'!$A:$F, 6, FALSE)</f>
        <v>#N/A</v>
      </c>
      <c r="G5" s="39"/>
    </row>
    <row r="6" spans="1:7">
      <c r="A6" s="38" t="s">
        <v>5</v>
      </c>
      <c r="B6" s="2" t="e">
        <f>VLOOKUP($A6, 'Income Statement'!$A:$F, 2, FALSE)</f>
        <v>#N/A</v>
      </c>
      <c r="C6" s="2" t="e">
        <f>VLOOKUP($A6, 'Income Statement'!$A:$F, 3, FALSE)</f>
        <v>#N/A</v>
      </c>
      <c r="D6" s="2" t="e">
        <f>VLOOKUP($A6, 'Income Statement'!$A:$F, 4, FALSE)</f>
        <v>#N/A</v>
      </c>
      <c r="E6" s="2" t="e">
        <f>VLOOKUP($A6, 'Income Statement'!$A:$F, 5, FALSE)</f>
        <v>#N/A</v>
      </c>
      <c r="F6" s="2" t="e">
        <f xml:space="preserve"> VLOOKUP($A6, 'Income Statement'!$A:$F, 6, FALSE)</f>
        <v>#N/A</v>
      </c>
      <c r="G6" s="39"/>
    </row>
    <row r="7" spans="1:7">
      <c r="A7" s="38" t="s">
        <v>12</v>
      </c>
      <c r="B7" s="2" t="e">
        <f>VLOOKUP($A7, 'Income Statement'!$A:$F, 2, FALSE)</f>
        <v>#N/A</v>
      </c>
      <c r="C7" s="2" t="e">
        <f>VLOOKUP($A7, 'Income Statement'!$A:$F, 3, FALSE)</f>
        <v>#N/A</v>
      </c>
      <c r="D7" s="2" t="e">
        <f>VLOOKUP($A7, 'Income Statement'!$A:$F, 4, FALSE)</f>
        <v>#N/A</v>
      </c>
      <c r="E7" s="2" t="e">
        <f>VLOOKUP($A7, 'Income Statement'!$A:$F, 5, FALSE)</f>
        <v>#N/A</v>
      </c>
      <c r="F7" s="2" t="e">
        <f xml:space="preserve"> VLOOKUP($A7, 'Income Statement'!$A:$F, 6, FALSE)</f>
        <v>#N/A</v>
      </c>
      <c r="G7" s="39"/>
    </row>
    <row r="8" spans="1:7">
      <c r="A8" s="38" t="s">
        <v>19</v>
      </c>
      <c r="B8" s="3" t="e">
        <f>B6/B3</f>
        <v>#N/A</v>
      </c>
      <c r="C8" s="3" t="e">
        <f t="shared" ref="C8:F8" si="0">C6/C3</f>
        <v>#N/A</v>
      </c>
      <c r="D8" s="3" t="e">
        <f t="shared" si="0"/>
        <v>#N/A</v>
      </c>
      <c r="E8" s="3" t="e">
        <f t="shared" si="0"/>
        <v>#N/A</v>
      </c>
      <c r="F8" s="3" t="e">
        <f t="shared" si="0"/>
        <v>#N/A</v>
      </c>
      <c r="G8" s="39"/>
    </row>
    <row r="9" spans="1:7" ht="10.5" customHeight="1" thickBot="1">
      <c r="A9" s="40"/>
      <c r="B9" s="5"/>
      <c r="C9" s="5"/>
      <c r="D9" s="5"/>
      <c r="E9" s="5"/>
      <c r="F9" s="5"/>
      <c r="G9" s="41"/>
    </row>
    <row r="10" spans="1:7" ht="33" customHeight="1">
      <c r="A10" s="42" t="s">
        <v>7</v>
      </c>
      <c r="B10" s="4">
        <f>C10-1</f>
        <v>2008</v>
      </c>
      <c r="C10" s="4">
        <f>D10-1</f>
        <v>2009</v>
      </c>
      <c r="D10" s="4">
        <f>E10-1</f>
        <v>2010</v>
      </c>
      <c r="E10" s="4">
        <f>F10-1</f>
        <v>2011</v>
      </c>
      <c r="F10" s="4">
        <f>F2</f>
        <v>2012</v>
      </c>
      <c r="G10" s="37"/>
    </row>
    <row r="11" spans="1:7">
      <c r="A11" s="38" t="s">
        <v>13</v>
      </c>
      <c r="B11" s="2" t="e">
        <f>VLOOKUP($A11, 'Balance Sheet'!$A:$F, 2, FALSE)</f>
        <v>#N/A</v>
      </c>
      <c r="C11" s="2" t="e">
        <f>VLOOKUP($A11, 'Balance Sheet'!$A:$F, 3, FALSE)</f>
        <v>#N/A</v>
      </c>
      <c r="D11" s="2" t="e">
        <f>VLOOKUP($A11, 'Balance Sheet'!$A:$F, 4, FALSE)</f>
        <v>#N/A</v>
      </c>
      <c r="E11" s="2" t="e">
        <f>VLOOKUP($A11, 'Balance Sheet'!$A:$F, 5, FALSE)</f>
        <v>#N/A</v>
      </c>
      <c r="F11" s="2" t="e">
        <f>VLOOKUP($A11, 'Balance Sheet'!$A:$F, 6, FALSE)</f>
        <v>#N/A</v>
      </c>
      <c r="G11" s="39"/>
    </row>
    <row r="12" spans="1:7">
      <c r="A12" s="38" t="s">
        <v>8</v>
      </c>
      <c r="B12" s="2" t="e">
        <f>VLOOKUP($A12, 'Balance Sheet'!$A:$F, 2, FALSE)</f>
        <v>#N/A</v>
      </c>
      <c r="C12" s="2" t="e">
        <f>VLOOKUP($A12, 'Balance Sheet'!$A:$F, 3, FALSE)</f>
        <v>#N/A</v>
      </c>
      <c r="D12" s="2" t="e">
        <f>VLOOKUP($A12, 'Balance Sheet'!$A:$F, 4, FALSE)</f>
        <v>#N/A</v>
      </c>
      <c r="E12" s="2" t="e">
        <f>VLOOKUP($A12, 'Balance Sheet'!$A:$F, 5, FALSE)</f>
        <v>#N/A</v>
      </c>
      <c r="F12" s="2" t="e">
        <f>VLOOKUP($A12, 'Balance Sheet'!$A:$F, 6, FALSE)</f>
        <v>#N/A</v>
      </c>
      <c r="G12" s="39"/>
    </row>
    <row r="13" spans="1:7">
      <c r="A13" s="38" t="s">
        <v>18</v>
      </c>
      <c r="B13" s="2" t="e">
        <f>VLOOKUP($A13, 'Balance Sheet'!$A:$F, 2, FALSE)</f>
        <v>#N/A</v>
      </c>
      <c r="C13" s="2" t="e">
        <f>VLOOKUP($A13, 'Balance Sheet'!$A:$F, 3, FALSE)</f>
        <v>#N/A</v>
      </c>
      <c r="D13" s="2" t="e">
        <f>VLOOKUP($A13, 'Balance Sheet'!$A:$F, 4, FALSE)</f>
        <v>#N/A</v>
      </c>
      <c r="E13" s="2" t="e">
        <f>VLOOKUP($A13, 'Balance Sheet'!$A:$F, 5, FALSE)</f>
        <v>#N/A</v>
      </c>
      <c r="F13" s="2" t="e">
        <f>VLOOKUP($A13, 'Balance Sheet'!$A:$F, 6, FALSE)</f>
        <v>#N/A</v>
      </c>
      <c r="G13" s="39"/>
    </row>
    <row r="14" spans="1:7">
      <c r="A14" s="38" t="s">
        <v>9</v>
      </c>
      <c r="B14" s="2" t="e">
        <f>VLOOKUP($A14, 'Balance Sheet'!$A:$F, 2, FALSE)</f>
        <v>#N/A</v>
      </c>
      <c r="C14" s="2" t="e">
        <f>VLOOKUP($A14, 'Balance Sheet'!$A:$F, 3, FALSE)</f>
        <v>#N/A</v>
      </c>
      <c r="D14" s="2" t="e">
        <f>VLOOKUP($A14, 'Balance Sheet'!$A:$F, 4, FALSE)</f>
        <v>#N/A</v>
      </c>
      <c r="E14" s="2" t="e">
        <f>VLOOKUP($A14, 'Balance Sheet'!$A:$F, 5, FALSE)</f>
        <v>#N/A</v>
      </c>
      <c r="F14" s="2" t="e">
        <f>VLOOKUP($A14, 'Balance Sheet'!$A:$F, 6, FALSE)</f>
        <v>#N/A</v>
      </c>
      <c r="G14" s="39"/>
    </row>
    <row r="15" spans="1:7">
      <c r="A15" s="38" t="s">
        <v>14</v>
      </c>
      <c r="B15" s="2" t="e">
        <f>VLOOKUP($A15, 'Balance Sheet'!$A:$F, 2, FALSE)</f>
        <v>#N/A</v>
      </c>
      <c r="C15" s="2" t="e">
        <f>VLOOKUP($A15, 'Balance Sheet'!$A:$F, 3, FALSE)</f>
        <v>#N/A</v>
      </c>
      <c r="D15" s="2" t="e">
        <f>VLOOKUP($A15, 'Balance Sheet'!$A:$F, 4, FALSE)</f>
        <v>#N/A</v>
      </c>
      <c r="E15" s="2" t="e">
        <f>VLOOKUP($A15, 'Balance Sheet'!$A:$F, 5, FALSE)</f>
        <v>#N/A</v>
      </c>
      <c r="F15" s="2" t="e">
        <f>VLOOKUP($A15, 'Balance Sheet'!$A:$F, 6, FALSE)</f>
        <v>#N/A</v>
      </c>
      <c r="G15" s="39"/>
    </row>
    <row r="16" spans="1:7">
      <c r="A16" s="38" t="s">
        <v>20</v>
      </c>
      <c r="B16" s="3" t="e">
        <f>B14/B12</f>
        <v>#N/A</v>
      </c>
      <c r="C16" s="3" t="e">
        <f t="shared" ref="C16:F16" si="1">C14/C12</f>
        <v>#N/A</v>
      </c>
      <c r="D16" s="3" t="e">
        <f t="shared" si="1"/>
        <v>#N/A</v>
      </c>
      <c r="E16" s="3" t="e">
        <f t="shared" si="1"/>
        <v>#N/A</v>
      </c>
      <c r="F16" s="3" t="e">
        <f t="shared" si="1"/>
        <v>#N/A</v>
      </c>
      <c r="G16" s="39"/>
    </row>
    <row r="17" spans="1:8" ht="12.75" customHeight="1" thickBot="1">
      <c r="A17" s="43"/>
      <c r="B17" s="5"/>
      <c r="C17" s="5"/>
      <c r="D17" s="5"/>
      <c r="E17" s="5"/>
      <c r="F17" s="5"/>
      <c r="G17" s="41"/>
    </row>
    <row r="18" spans="1:8" ht="33.75" customHeight="1">
      <c r="A18" s="44" t="s">
        <v>10</v>
      </c>
      <c r="B18" s="161">
        <f>C18-1</f>
        <v>2008</v>
      </c>
      <c r="C18" s="161">
        <f>D18-1</f>
        <v>2009</v>
      </c>
      <c r="D18" s="161">
        <f>E18-1</f>
        <v>2010</v>
      </c>
      <c r="E18" s="161">
        <f>F18-1</f>
        <v>2011</v>
      </c>
      <c r="F18" s="161">
        <f>F10</f>
        <v>2012</v>
      </c>
      <c r="G18" s="39"/>
      <c r="H18" s="1"/>
    </row>
    <row r="19" spans="1:8">
      <c r="A19" s="38" t="s">
        <v>15</v>
      </c>
      <c r="B19" s="2" t="e">
        <f>VLOOKUP($A19, 'Cash Flow Statement'!$A:$F, 2, FALSE)</f>
        <v>#N/A</v>
      </c>
      <c r="C19" s="2" t="e">
        <f>VLOOKUP($A19, 'Cash Flow Statement'!$A:$F, 3, FALSE)</f>
        <v>#N/A</v>
      </c>
      <c r="D19" s="2" t="e">
        <f>VLOOKUP($A19, 'Cash Flow Statement'!$A:$F, 4, FALSE)</f>
        <v>#N/A</v>
      </c>
      <c r="E19" s="2" t="e">
        <f>VLOOKUP($A19, 'Cash Flow Statement'!$A:$F, 5, FALSE)</f>
        <v>#N/A</v>
      </c>
      <c r="F19" s="2" t="e">
        <f>VLOOKUP($A19, 'Cash Flow Statement'!$A:$F, 6, FALSE)</f>
        <v>#N/A</v>
      </c>
      <c r="G19" s="39"/>
    </row>
    <row r="20" spans="1:8">
      <c r="A20" s="38" t="s">
        <v>16</v>
      </c>
      <c r="B20" s="2" t="e">
        <f>VLOOKUP($A20, 'Cash Flow Statement'!$A:$F, 2, FALSE)</f>
        <v>#N/A</v>
      </c>
      <c r="C20" s="2" t="e">
        <f>VLOOKUP($A20, 'Cash Flow Statement'!$A:$F, 3, FALSE)</f>
        <v>#N/A</v>
      </c>
      <c r="D20" s="2" t="e">
        <f>VLOOKUP($A20, 'Cash Flow Statement'!$A:$F, 4, FALSE)</f>
        <v>#N/A</v>
      </c>
      <c r="E20" s="2" t="e">
        <f>VLOOKUP($A20, 'Cash Flow Statement'!$A:$F, 5, FALSE)</f>
        <v>#N/A</v>
      </c>
      <c r="F20" s="2" t="e">
        <f>VLOOKUP($A20, 'Cash Flow Statement'!$A:$F, 6, FALSE)</f>
        <v>#N/A</v>
      </c>
      <c r="G20" s="39"/>
    </row>
    <row r="21" spans="1:8">
      <c r="A21" s="38" t="s">
        <v>17</v>
      </c>
      <c r="B21" s="2" t="e">
        <f>VLOOKUP($A21, 'Cash Flow Statement'!$A:$F, 2, FALSE)</f>
        <v>#N/A</v>
      </c>
      <c r="C21" s="2" t="e">
        <f>VLOOKUP($A21, 'Cash Flow Statement'!$A:$F, 3, FALSE)</f>
        <v>#N/A</v>
      </c>
      <c r="D21" s="2" t="e">
        <f>VLOOKUP($A21, 'Cash Flow Statement'!$A:$F, 4, FALSE)</f>
        <v>#N/A</v>
      </c>
      <c r="E21" s="2" t="e">
        <f>VLOOKUP($A21, 'Cash Flow Statement'!$A:$F, 5, FALSE)</f>
        <v>#N/A</v>
      </c>
      <c r="F21" s="2" t="e">
        <f>VLOOKUP($A21, 'Cash Flow Statement'!$A:$F, 6, FALSE)</f>
        <v>#N/A</v>
      </c>
      <c r="G21" s="39"/>
    </row>
    <row r="22" spans="1:8" ht="12" customHeight="1" thickBot="1">
      <c r="A22" s="45"/>
      <c r="B22" s="46"/>
      <c r="C22" s="46"/>
      <c r="D22" s="46"/>
      <c r="E22" s="46"/>
      <c r="F22" s="46"/>
      <c r="G22" s="47"/>
    </row>
    <row r="23" spans="1:8">
      <c r="B23" s="1"/>
      <c r="C23" s="1"/>
      <c r="D23" s="1"/>
      <c r="E23" s="1"/>
      <c r="F23" s="1"/>
      <c r="G23" s="1"/>
    </row>
    <row r="24" spans="1:8">
      <c r="B24" s="1"/>
      <c r="C24" s="1"/>
      <c r="D24" s="1"/>
      <c r="E24" s="1"/>
      <c r="F24" s="1"/>
      <c r="G24" s="1"/>
    </row>
    <row r="25" spans="1:8">
      <c r="B25" s="1"/>
      <c r="C25" s="1"/>
      <c r="D25" s="1"/>
      <c r="E25" s="1"/>
      <c r="F25" s="1"/>
      <c r="G25" s="1"/>
    </row>
    <row r="26" spans="1:8">
      <c r="B26" s="1"/>
      <c r="C26" s="1"/>
      <c r="D26" s="1"/>
      <c r="E26" s="1"/>
      <c r="F26" s="1"/>
      <c r="G26" s="1"/>
    </row>
    <row r="27" spans="1:8">
      <c r="B27" s="1"/>
      <c r="C27" s="1"/>
      <c r="D27" s="1"/>
      <c r="E27" s="1"/>
      <c r="F27" s="1"/>
      <c r="G27" s="1"/>
    </row>
    <row r="28" spans="1:8">
      <c r="B28" s="1"/>
      <c r="C28" s="1"/>
      <c r="D28" s="1"/>
      <c r="E28" s="1"/>
      <c r="F28" s="1"/>
      <c r="G28" s="1"/>
    </row>
    <row r="29" spans="1:8">
      <c r="B29" s="1"/>
      <c r="C29" s="1"/>
      <c r="D29" s="1"/>
      <c r="E29" s="1"/>
      <c r="F29" s="1"/>
      <c r="G29" s="1"/>
    </row>
    <row r="30" spans="1:8">
      <c r="B30" s="1"/>
      <c r="C30" s="1"/>
      <c r="D30" s="1"/>
      <c r="E30" s="1"/>
      <c r="F30" s="1"/>
      <c r="G30" s="1"/>
    </row>
    <row r="31" spans="1:8">
      <c r="B31" s="1"/>
      <c r="C31" s="1"/>
      <c r="D31" s="1"/>
      <c r="E31" s="1"/>
      <c r="F31" s="1"/>
      <c r="G31" s="1"/>
    </row>
    <row r="32" spans="1:8">
      <c r="B32" s="1"/>
      <c r="C32" s="1"/>
      <c r="D32" s="1"/>
      <c r="E32" s="1"/>
      <c r="F32" s="1"/>
      <c r="G32" s="1"/>
    </row>
    <row r="33" spans="2:7">
      <c r="B33" s="1"/>
      <c r="C33" s="1"/>
      <c r="D33" s="1"/>
      <c r="E33" s="1"/>
      <c r="F33" s="1"/>
      <c r="G33" s="1"/>
    </row>
    <row r="34" spans="2:7">
      <c r="B34" s="1"/>
      <c r="C34" s="1"/>
      <c r="D34" s="1"/>
      <c r="E34" s="1"/>
      <c r="F34" s="1"/>
      <c r="G34" s="1"/>
    </row>
  </sheetData>
  <mergeCells count="1">
    <mergeCell ref="D1:G1"/>
  </mergeCells>
  <hyperlinks>
    <hyperlink ref="D1:G1" location="Scorecard!A1" display="Return to Scorecard"/>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5">
    <tabColor rgb="FF92D050"/>
  </sheetPr>
  <dimension ref="A1:J1352"/>
  <sheetViews>
    <sheetView workbookViewId="0">
      <pane ySplit="2" topLeftCell="A3" activePane="bottomLeft" state="frozen"/>
      <selection pane="bottomLeft" activeCell="C23" sqref="C23"/>
    </sheetView>
  </sheetViews>
  <sheetFormatPr defaultRowHeight="15"/>
  <cols>
    <col min="1" max="1" width="41.140625" customWidth="1"/>
    <col min="2" max="2" width="9.140625" style="12" customWidth="1"/>
    <col min="3" max="3" width="11.140625" bestFit="1" customWidth="1"/>
    <col min="4" max="4" width="10.140625" style="9" customWidth="1"/>
    <col min="5" max="5" width="9" customWidth="1"/>
    <col min="6" max="6" width="8.7109375" style="9" customWidth="1"/>
    <col min="7" max="7" width="10.28515625" style="11" bestFit="1" customWidth="1"/>
    <col min="8" max="8" width="11" style="11" customWidth="1"/>
    <col min="9" max="9" width="1.42578125" style="10" customWidth="1"/>
  </cols>
  <sheetData>
    <row r="1" spans="1:9" ht="15.75">
      <c r="A1" s="84" t="s">
        <v>86</v>
      </c>
      <c r="B1" s="85"/>
      <c r="C1" s="85"/>
      <c r="D1" s="85"/>
      <c r="E1" s="85"/>
      <c r="F1" s="85"/>
      <c r="G1" s="217" t="s">
        <v>87</v>
      </c>
      <c r="H1" s="217"/>
      <c r="I1" s="217"/>
    </row>
    <row r="2" spans="1:9" ht="27.75" customHeight="1">
      <c r="A2" s="81" t="s">
        <v>22</v>
      </c>
      <c r="B2" s="82">
        <f>C2-1</f>
        <v>2008</v>
      </c>
      <c r="C2" s="82">
        <f>D2-1</f>
        <v>2009</v>
      </c>
      <c r="D2" s="82">
        <f>E2-1</f>
        <v>2010</v>
      </c>
      <c r="E2" s="82">
        <f>F2-1</f>
        <v>2011</v>
      </c>
      <c r="F2" s="82">
        <f>Scorecard!S11</f>
        <v>2012</v>
      </c>
      <c r="G2" s="83" t="s">
        <v>36</v>
      </c>
      <c r="H2" s="83" t="s">
        <v>35</v>
      </c>
      <c r="I2" s="80"/>
    </row>
    <row r="3" spans="1:9">
      <c r="A3" s="87" t="s">
        <v>26</v>
      </c>
      <c r="B3" s="88">
        <v>2</v>
      </c>
      <c r="C3" s="88">
        <v>3</v>
      </c>
      <c r="D3" s="88">
        <v>4</v>
      </c>
      <c r="E3" s="88">
        <v>5</v>
      </c>
      <c r="F3" s="88">
        <v>6</v>
      </c>
      <c r="G3" s="89"/>
      <c r="H3" s="89"/>
      <c r="I3" s="77"/>
    </row>
    <row r="4" spans="1:9">
      <c r="A4" s="13" t="s">
        <v>23</v>
      </c>
      <c r="B4" s="63" t="str">
        <f>IFERROR((VLOOKUP("Revenue", 'Income Statement'!$A:$F, B3, FALSE)-VLOOKUP("Cost of revenue", 'Income Statement'!$A:$F, B3, FALSE))/VLOOKUP("Revenue", 'Income Statement'!$A:$F, B3, FALSE), "NA")</f>
        <v>NA</v>
      </c>
      <c r="C4" s="63" t="str">
        <f>IFERROR((VLOOKUP("Revenue", 'Income Statement'!$A:$F, C3, FALSE)-VLOOKUP("Cost of revenue", 'Income Statement'!$A:$F, C3, FALSE))/VLOOKUP("Revenue", 'Income Statement'!$A:$F, C3, FALSE), "NA")</f>
        <v>NA</v>
      </c>
      <c r="D4" s="63" t="str">
        <f>IFERROR((VLOOKUP("Revenue", 'Income Statement'!$A:$F, D3, FALSE)-VLOOKUP("Cost of revenue", 'Income Statement'!$A:$F, D3, FALSE))/VLOOKUP("Revenue", 'Income Statement'!$A:$F, D3, FALSE), "NA")</f>
        <v>NA</v>
      </c>
      <c r="E4" s="63" t="str">
        <f>IFERROR((VLOOKUP("Revenue", 'Income Statement'!$A:$F, E3, FALSE)-VLOOKUP("Cost of revenue", 'Income Statement'!$A:$F, E3, FALSE))/VLOOKUP("Revenue", 'Income Statement'!$A:$F, E3, FALSE), "NA")</f>
        <v>NA</v>
      </c>
      <c r="F4" s="63" t="str">
        <f>IFERROR((VLOOKUP("Revenue", 'Income Statement'!$A:$F, F3, FALSE)-VLOOKUP("Cost of revenue", 'Income Statement'!$A:$F, F3, FALSE))/VLOOKUP("Revenue", 'Income Statement'!$A:$F, F3, FALSE), "NA")</f>
        <v>NA</v>
      </c>
      <c r="G4" s="64" t="str">
        <f>IFERROR(IF(ISBLANK(F4), "", AVERAGE(D4:F4)), "NA")</f>
        <v>NA</v>
      </c>
      <c r="H4" s="64" t="str">
        <f>IFERROR(IF(ISBLANK(F4), "", AVERAGE(B4:F4)), "NA")</f>
        <v>NA</v>
      </c>
      <c r="I4" s="77"/>
    </row>
    <row r="5" spans="1:9">
      <c r="A5" s="13" t="s">
        <v>24</v>
      </c>
      <c r="B5" s="63" t="str">
        <f>IFERROR(VLOOKUP("Operating Income", 'Income Statement'!$A:$F, B3, FALSE)/VLOOKUP("Revenue", 'Income Statement'!$A:$F, B3, FALSE), "NA")</f>
        <v>NA</v>
      </c>
      <c r="C5" s="63" t="str">
        <f>IFERROR(VLOOKUP("Operating Income", 'Income Statement'!$A:$F, C3, FALSE)/VLOOKUP("Revenue", 'Income Statement'!$A:$F, C3, FALSE), "NA")</f>
        <v>NA</v>
      </c>
      <c r="D5" s="63" t="str">
        <f>IFERROR(VLOOKUP("Operating Income", 'Income Statement'!$A:$F, D3, FALSE)/VLOOKUP("Revenue", 'Income Statement'!$A:$F, D3, FALSE), "NA")</f>
        <v>NA</v>
      </c>
      <c r="E5" s="63" t="str">
        <f>IFERROR(VLOOKUP("Operating Income", 'Income Statement'!$A:$F, E3, FALSE)/VLOOKUP("Revenue", 'Income Statement'!$A:$F, E3, FALSE), "NA")</f>
        <v>NA</v>
      </c>
      <c r="F5" s="63" t="str">
        <f>IFERROR(VLOOKUP("Operating Income", 'Income Statement'!$A:$F, F3, FALSE)/VLOOKUP("Revenue", 'Income Statement'!$A:$F, F3, FALSE), "NA")</f>
        <v>NA</v>
      </c>
      <c r="G5" s="64" t="str">
        <f>IFERROR(IF(ISBLANK(F5), "", AVERAGE(D5:F5)), "NA")</f>
        <v>NA</v>
      </c>
      <c r="H5" s="64" t="str">
        <f>IFERROR(IF(ISBLANK(F5), "", AVERAGE(B5:F5)), "NA")</f>
        <v>NA</v>
      </c>
      <c r="I5" s="77"/>
    </row>
    <row r="6" spans="1:9">
      <c r="A6" s="13" t="s">
        <v>25</v>
      </c>
      <c r="B6" s="63" t="str">
        <f>IFERROR(IFERROR(VLOOKUP("Income Before Taxes", 'Income Statement'!$A:$F, B3, FALSE)/VLOOKUP("Revenue", 'Income Statement'!$A:$F, B3, FALSE), VLOOKUP("Income Before Income Taxes", 'Income Statement'!$A:$F, B3, FALSE)/VLOOKUP("Revenue", 'Income Statement'!$A:$F, B3, FALSE)), "NA")</f>
        <v>NA</v>
      </c>
      <c r="C6" s="63" t="str">
        <f>IFERROR(IFERROR(VLOOKUP("Income Before Taxes", 'Income Statement'!$A:$F, C3, FALSE)/VLOOKUP("Revenue", 'Income Statement'!$A:$F, C3, FALSE), VLOOKUP("Income Before Income Taxes", 'Income Statement'!$A:$F, C3, FALSE)/VLOOKUP("Revenue", 'Income Statement'!$A:$F, C3, FALSE)), "NA")</f>
        <v>NA</v>
      </c>
      <c r="D6" s="63" t="str">
        <f>IFERROR(IFERROR(VLOOKUP("Income Before Taxes", 'Income Statement'!$A:$F, D3, FALSE)/VLOOKUP("Revenue", 'Income Statement'!$A:$F, D3, FALSE), VLOOKUP("Income Before Income Taxes", 'Income Statement'!$A:$F, D3, FALSE)/VLOOKUP("Revenue", 'Income Statement'!$A:$F, D3, FALSE)), "NA")</f>
        <v>NA</v>
      </c>
      <c r="E6" s="63" t="str">
        <f>IFERROR(IFERROR(VLOOKUP("Income Before Taxes", 'Income Statement'!$A:$F, E3, FALSE)/VLOOKUP("Revenue", 'Income Statement'!$A:$F, E3, FALSE), VLOOKUP("Income Before Income Taxes", 'Income Statement'!$A:$F, E3, FALSE)/VLOOKUP("Revenue", 'Income Statement'!$A:$F, E3, FALSE)), "NA")</f>
        <v>NA</v>
      </c>
      <c r="F6" s="63" t="str">
        <f>IFERROR(IFERROR(VLOOKUP("Income Before Taxes", 'Income Statement'!$A:$F, F3, FALSE)/VLOOKUP("Revenue", 'Income Statement'!$A:$F, F3, FALSE), VLOOKUP("Income Before Income Taxes", 'Income Statement'!$A:$F, F3, FALSE)/VLOOKUP("Revenue", 'Income Statement'!$A:$F, F3, FALSE)), "NA")</f>
        <v>NA</v>
      </c>
      <c r="G6" s="64" t="str">
        <f>IFERROR(IF(ISBLANK(F6), "", AVERAGE(D6:F6)), "NA")</f>
        <v>NA</v>
      </c>
      <c r="H6" s="64" t="str">
        <f>IFERROR(IF(ISBLANK(F6), "", AVERAGE(B6:F6)), "NA")</f>
        <v>NA</v>
      </c>
      <c r="I6" s="77"/>
    </row>
    <row r="7" spans="1:9">
      <c r="A7" s="75"/>
      <c r="B7" s="76"/>
      <c r="C7" s="76"/>
      <c r="D7" s="76"/>
      <c r="E7" s="76"/>
      <c r="F7" s="76"/>
      <c r="G7" s="76" t="str">
        <f t="shared" ref="G7:G13" si="0">IF(ISBLANK(F7), "", AVERAGE(D7:F7))</f>
        <v/>
      </c>
      <c r="H7" s="76" t="str">
        <f t="shared" ref="H7:H34" si="1">IF(ISBLANK(F7), "", AVERAGE(B7:F7))</f>
        <v/>
      </c>
      <c r="I7" s="77"/>
    </row>
    <row r="8" spans="1:9">
      <c r="A8" s="90" t="s">
        <v>60</v>
      </c>
      <c r="B8" s="89"/>
      <c r="C8" s="89"/>
      <c r="D8" s="89"/>
      <c r="E8" s="89"/>
      <c r="F8" s="89"/>
      <c r="G8" s="89" t="str">
        <f t="shared" si="0"/>
        <v/>
      </c>
      <c r="H8" s="89" t="str">
        <f t="shared" si="1"/>
        <v/>
      </c>
      <c r="I8" s="77"/>
    </row>
    <row r="9" spans="1:9">
      <c r="A9" s="13" t="s">
        <v>27</v>
      </c>
      <c r="B9" s="63" t="str">
        <f>IFERROR(VLOOKUP("Net Income", 'Income Statement'!$A:$F, B3, FALSE)/VLOOKUP("Total Assets", 'Balance Sheet'!$A:$F, B3, FALSE), "NA")</f>
        <v>NA</v>
      </c>
      <c r="C9" s="63" t="str">
        <f>IFERROR(VLOOKUP("Net Income", 'Income Statement'!$A:$F, C3, FALSE)/VLOOKUP("Total Assets", 'Balance Sheet'!$A:$F, C3, FALSE), "NA")</f>
        <v>NA</v>
      </c>
      <c r="D9" s="63" t="str">
        <f>IFERROR(VLOOKUP("Net Income", 'Income Statement'!$A:$F, D3, FALSE)/VLOOKUP("Total Assets", 'Balance Sheet'!$A:$F, D3, FALSE), "NA")</f>
        <v>NA</v>
      </c>
      <c r="E9" s="63" t="str">
        <f>IFERROR(VLOOKUP("Net Income", 'Income Statement'!$A:$F, E3, FALSE)/VLOOKUP("Total Assets", 'Balance Sheet'!$A:$F, E3, FALSE), "NA")</f>
        <v>NA</v>
      </c>
      <c r="F9" s="63" t="str">
        <f>IFERROR(VLOOKUP("Net Income", 'Income Statement'!$A:$F, F3, FALSE)/VLOOKUP("Total Assets", 'Balance Sheet'!$A:$F, F3, FALSE), "NA")</f>
        <v>NA</v>
      </c>
      <c r="G9" s="64" t="str">
        <f>IFERROR(IF(ISBLANK(F9), "", AVERAGE(D9:F9)), "NA")</f>
        <v>NA</v>
      </c>
      <c r="H9" s="64" t="str">
        <f>IFERROR(IF(ISBLANK(F9), "", AVERAGE(B9:F9)), "NA")</f>
        <v>NA</v>
      </c>
      <c r="I9" s="77"/>
    </row>
    <row r="10" spans="1:9">
      <c r="A10" s="13" t="s">
        <v>21</v>
      </c>
      <c r="B10" s="63" t="str">
        <f>IFERROR(VLOOKUP("Net Income", 'Income Statement'!$A:$F, B3, FALSE)/VLOOKUP("Total stockholders' Equity", 'Balance Sheet'!$A:$F, B3, FALSE), "NA")</f>
        <v>NA</v>
      </c>
      <c r="C10" s="63" t="str">
        <f>IFERROR(VLOOKUP("Net Income", 'Income Statement'!$A:$F, C3, FALSE)/VLOOKUP("Total stockholders' Equity", 'Balance Sheet'!$A:$F, C3, FALSE), "NA")</f>
        <v>NA</v>
      </c>
      <c r="D10" s="63" t="str">
        <f>IFERROR(VLOOKUP("Net Income", 'Income Statement'!$A:$F, D3, FALSE)/VLOOKUP("Total stockholders' Equity", 'Balance Sheet'!$A:$F, D3, FALSE), "NA")</f>
        <v>NA</v>
      </c>
      <c r="E10" s="63" t="str">
        <f>IFERROR(VLOOKUP("Net Income", 'Income Statement'!$A:$F, E3, FALSE)/VLOOKUP("Total stockholders' Equity", 'Balance Sheet'!$A:$F, E3, FALSE), "NA")</f>
        <v>NA</v>
      </c>
      <c r="F10" s="63" t="str">
        <f>IFERROR(VLOOKUP("Net Income", 'Income Statement'!$A:$F, F3, FALSE)/VLOOKUP("Total stockholders' Equity", 'Balance Sheet'!$A:$F, F3, FALSE), "NA")</f>
        <v>NA</v>
      </c>
      <c r="G10" s="64" t="str">
        <f>IFERROR(IF(ISBLANK(F10), "", AVERAGE(D10:F10)), "NA")</f>
        <v>NA</v>
      </c>
      <c r="H10" s="64" t="str">
        <f>IFERROR(IF(ISBLANK(F10), "", AVERAGE(B10:F10)), "NA")</f>
        <v>NA</v>
      </c>
      <c r="I10" s="77"/>
    </row>
    <row r="11" spans="1:9">
      <c r="A11" s="14" t="s">
        <v>75</v>
      </c>
      <c r="B11" s="63" t="str">
        <f>IFERROR((VLOOKUP("Net Income From Continuing Operations",'Income Statement'!$A:$F,B3,FALSE)+VLOOKUP("Interest Expense",'Income Statement'!$A:$F,B3,FALSE)-VLOOKUP("Cash at End of Period",'Cash Flow Statement'!$A:$F,B3,FALSE))/(VLOOKUP("Total assets",'Balance Sheet'!$A:$F,B3,FALSE)-VLOOKUP("Accounts Payable",'Balance Sheet'!$A:$F,B3,FALSE)-VLOOKUP("Accrued Liabilities",'Balance Sheet'!$A:$F,B3,FALSE)-VLOOKUP("Deferred Taxes Liabilities",'Balance Sheet'!$A:$F,B3,FALSE)-VLOOKUP("Deferred Income Taxes",'Balance Sheet'!$A:$F,B3,FALSE)), "NA")</f>
        <v>NA</v>
      </c>
      <c r="C11" s="63" t="str">
        <f>IFERROR((VLOOKUP("Net Income From Continuing Operations",'Income Statement'!$A:$F,C3,FALSE)+VLOOKUP("Interest Expense",'Income Statement'!$A:$F,C3,FALSE)-VLOOKUP("Cash at End of Period",'Cash Flow Statement'!$A:$F,C3,FALSE))/(VLOOKUP("Total assets",'Balance Sheet'!$A:$F,C3,FALSE)-VLOOKUP("Accounts Payable",'Balance Sheet'!$A:$F,C3,FALSE)-VLOOKUP("Accrued Liabilities",'Balance Sheet'!$A:$F,C3,FALSE)-VLOOKUP("Deferred Taxes Liabilities",'Balance Sheet'!$A:$F,C3,FALSE)-VLOOKUP("Deferred Income Taxes",'Balance Sheet'!$A:$F,C3,FALSE)), "NA")</f>
        <v>NA</v>
      </c>
      <c r="D11" s="63" t="str">
        <f>IFERROR((VLOOKUP("Net Income From Continuing Operations",'Income Statement'!$A:$F,D3,FALSE)+VLOOKUP("Interest Expense",'Income Statement'!$A:$F,D3,FALSE)-VLOOKUP("Cash at End of Period",'Cash Flow Statement'!$A:$F,D3,FALSE))/(VLOOKUP("Total assets",'Balance Sheet'!$A:$F,D3,FALSE)-VLOOKUP("Accounts Payable",'Balance Sheet'!$A:$F,D3,FALSE)-VLOOKUP("Accrued Liabilities",'Balance Sheet'!$A:$F,D3,FALSE)-VLOOKUP("Deferred Taxes Liabilities",'Balance Sheet'!$A:$F,D3,FALSE)-VLOOKUP("Deferred Income Taxes",'Balance Sheet'!$A:$F,D3,FALSE)), "NA")</f>
        <v>NA</v>
      </c>
      <c r="E11" s="63" t="str">
        <f>IFERROR((VLOOKUP("Net Income From Continuing Operations",'Income Statement'!$A:$F,E3,FALSE)+VLOOKUP("Interest Expense",'Income Statement'!$A:$F,E3,FALSE)-VLOOKUP("Cash at End of Period",'Cash Flow Statement'!$A:$F,E3,FALSE))/(VLOOKUP("Total assets",'Balance Sheet'!$A:$F,E3,FALSE)-VLOOKUP("Accounts Payable",'Balance Sheet'!$A:$F,E3,FALSE)-VLOOKUP("Accrued Liabilities",'Balance Sheet'!$A:$F,E3,FALSE)-VLOOKUP("Deferred Taxes Liabilities",'Balance Sheet'!$A:$F,E3,FALSE)-VLOOKUP("Deferred Income Taxes",'Balance Sheet'!$A:$F,E3,FALSE)), "NA")</f>
        <v>NA</v>
      </c>
      <c r="F11" s="63" t="str">
        <f>IFERROR((VLOOKUP("Net Income From Continuing Operations",'Income Statement'!$A:$F,F3,FALSE)+VLOOKUP("Interest Expense",'Income Statement'!$A:$F,F3,FALSE)-VLOOKUP("Cash at End of Period",'Cash Flow Statement'!$A:$F,F3,FALSE))/(VLOOKUP("Total assets",'Balance Sheet'!$A:$F,F3,FALSE)-VLOOKUP("Accounts Payable",'Balance Sheet'!$A:$F,F3,FALSE)-VLOOKUP("Accrued Liabilities",'Balance Sheet'!$A:$F,F3,FALSE)-VLOOKUP("Deferred Taxes Liabilities",'Balance Sheet'!$A:$F,F3,FALSE)-VLOOKUP("Deferred Income Taxes",'Balance Sheet'!$A:$F,F3,FALSE)), "NA")</f>
        <v>NA</v>
      </c>
      <c r="G11" s="64" t="str">
        <f>IFERROR(IF(ISBLANK(F11), "", AVERAGE(D11:F11)), "NA")</f>
        <v>NA</v>
      </c>
      <c r="H11" s="64" t="str">
        <f>IFERROR(IF(ISBLANK(F11), "", AVERAGE(B11:F11)), "NA")</f>
        <v>NA</v>
      </c>
      <c r="I11" s="77"/>
    </row>
    <row r="12" spans="1:9">
      <c r="A12" s="77"/>
      <c r="B12" s="76"/>
      <c r="C12" s="76"/>
      <c r="D12" s="76"/>
      <c r="E12" s="76"/>
      <c r="F12" s="76"/>
      <c r="G12" s="76" t="str">
        <f t="shared" si="0"/>
        <v/>
      </c>
      <c r="H12" s="76" t="str">
        <f t="shared" si="1"/>
        <v/>
      </c>
      <c r="I12" s="77"/>
    </row>
    <row r="13" spans="1:9">
      <c r="A13" s="90" t="s">
        <v>28</v>
      </c>
      <c r="B13" s="89"/>
      <c r="C13" s="89"/>
      <c r="D13" s="89"/>
      <c r="E13" s="89"/>
      <c r="F13" s="89"/>
      <c r="G13" s="89" t="str">
        <f t="shared" si="0"/>
        <v/>
      </c>
      <c r="H13" s="89" t="str">
        <f t="shared" si="1"/>
        <v/>
      </c>
      <c r="I13" s="77"/>
    </row>
    <row r="14" spans="1:9">
      <c r="A14" s="14" t="s">
        <v>30</v>
      </c>
      <c r="B14" s="62" t="s">
        <v>38</v>
      </c>
      <c r="C14" s="64" t="e">
        <f>IF(VLOOKUP("Net Income", 'Income Statement'!$A:$F, B$3, FALSE)&gt;0, IFERROR((VLOOKUP("Net Income", 'Income Statement'!$A:$F, C$3, FALSE)-VLOOKUP("Net Income", 'Income Statement'!$A:$F, B$3, FALSE))/VLOOKUP("Net Income", 'Income Statement'!$A:$F, B$3, FALSE), "NA"), "NA")</f>
        <v>#N/A</v>
      </c>
      <c r="D14" s="64" t="e">
        <f>IF(VLOOKUP("Net Income", 'Income Statement'!$A:$F, C$3, FALSE)&gt;0, IFERROR((VLOOKUP("Net Income", 'Income Statement'!$A:$F, D$3, FALSE)-VLOOKUP("Net Income", 'Income Statement'!$A:$F, C$3, FALSE))/VLOOKUP("Net Income", 'Income Statement'!$A:$F, C$3, FALSE), "NA"), "NA")</f>
        <v>#N/A</v>
      </c>
      <c r="E14" s="64" t="e">
        <f>IF(VLOOKUP("Net Income", 'Income Statement'!$A:$F, D$3, FALSE)&gt;0, IFERROR((VLOOKUP("Net Income", 'Income Statement'!$A:$F, E$3, FALSE)-VLOOKUP("Net Income", 'Income Statement'!$A:$F, D$3, FALSE))/VLOOKUP("Net Income", 'Income Statement'!$A:$F, D$3, FALSE), "NA"), "NA")</f>
        <v>#N/A</v>
      </c>
      <c r="F14" s="64" t="e">
        <f>IF(VLOOKUP("Net Income", 'Income Statement'!$A:$F, E$3, FALSE)&gt;0, IFERROR((VLOOKUP("Net Income", 'Income Statement'!$A:$F, F$3, FALSE)-VLOOKUP("Net Income", 'Income Statement'!$A:$F, E$3, FALSE))/VLOOKUP("Net Income", 'Income Statement'!$A:$F, E$3, FALSE), "NA"), "NA")</f>
        <v>#N/A</v>
      </c>
      <c r="G14" s="64" t="e">
        <f t="shared" ref="G14:G19" si="2">IF(ISBLANK(F14), "", IF(F14="NA", "NA",AVERAGE(D14:F14)))</f>
        <v>#N/A</v>
      </c>
      <c r="H14" s="64" t="str">
        <f>IFERROR(IF(ISBLANK(F14), "", AVERAGE(B14:F14)), "NA")</f>
        <v>NA</v>
      </c>
      <c r="I14" s="77"/>
    </row>
    <row r="15" spans="1:9">
      <c r="A15" s="14" t="s">
        <v>31</v>
      </c>
      <c r="B15" s="62" t="s">
        <v>38</v>
      </c>
      <c r="C15" s="64" t="e">
        <f>IF(VLOOKUP("Operating Income", 'Income Statement'!$A:$F, B$3, FALSE)&gt;0, IFERROR((VLOOKUP("Operating Income", 'Income Statement'!$A:$F, C$3, FALSE)-VLOOKUP("Operating Income", 'Income Statement'!$A:$F, B$3, FALSE))/VLOOKUP("Operating Income", 'Income Statement'!$A:$F, B$3, FALSE), "NA"), "NA")</f>
        <v>#N/A</v>
      </c>
      <c r="D15" s="64" t="e">
        <f>IF(VLOOKUP("Operating Income", 'Income Statement'!$A:$F, C$3, FALSE)&gt;0, IFERROR((VLOOKUP("Operating Income", 'Income Statement'!$A:$F, D$3, FALSE)-VLOOKUP("Operating Income", 'Income Statement'!$A:$F, C$3, FALSE))/VLOOKUP("Operating Income", 'Income Statement'!$A:$F, C$3, FALSE), "NA"), "NA")</f>
        <v>#N/A</v>
      </c>
      <c r="E15" s="64" t="e">
        <f>IF(VLOOKUP("Operating Income", 'Income Statement'!$A:$F, D$3, FALSE)&gt;0, IFERROR((VLOOKUP("Operating Income", 'Income Statement'!$A:$F, E$3, FALSE)-VLOOKUP("Operating Income", 'Income Statement'!$A:$F, D$3, FALSE))/VLOOKUP("Operating Income", 'Income Statement'!$A:$F, D$3, FALSE), "NA"), "NA")</f>
        <v>#N/A</v>
      </c>
      <c r="F15" s="64" t="e">
        <f>IF(VLOOKUP("Operating Income", 'Income Statement'!$A:$F, E$3, FALSE)&gt;0, IFERROR((VLOOKUP("Operating Income", 'Income Statement'!$A:$F, F$3, FALSE)-VLOOKUP("Operating Income", 'Income Statement'!$A:$F, E$3, FALSE))/VLOOKUP("Operating Income", 'Income Statement'!$A:$F, E$3, FALSE), "NA"), "NA")</f>
        <v>#N/A</v>
      </c>
      <c r="G15" s="64" t="e">
        <f t="shared" si="2"/>
        <v>#N/A</v>
      </c>
      <c r="H15" s="64" t="str">
        <f>IFERROR(IF(ISBLANK(F15), "", AVERAGE(B15:F15)), "NA")</f>
        <v>NA</v>
      </c>
      <c r="I15" s="77"/>
    </row>
    <row r="16" spans="1:9">
      <c r="A16" s="14" t="s">
        <v>32</v>
      </c>
      <c r="B16" s="62" t="s">
        <v>38</v>
      </c>
      <c r="C16" s="64" t="e">
        <f>IF(VLOOKUP("Revenue", 'Income Statement'!$A:$F, B$3, FALSE)&gt;0, IFERROR((VLOOKUP("Revenue", 'Income Statement'!$A:$F, C$3, FALSE)-VLOOKUP("Revenue", 'Income Statement'!$A:$F, B$3, FALSE))/VLOOKUP("Revenue", 'Income Statement'!$A:$F, B$3, FALSE), "NA"), "NA")</f>
        <v>#N/A</v>
      </c>
      <c r="D16" s="64" t="e">
        <f>IF(VLOOKUP("Revenue", 'Income Statement'!$A:$F, C$3, FALSE)&gt;0, IFERROR((VLOOKUP("Revenue", 'Income Statement'!$A:$F, D$3, FALSE)-VLOOKUP("Revenue", 'Income Statement'!$A:$F, C$3, FALSE))/VLOOKUP("Revenue", 'Income Statement'!$A:$F, C$3, FALSE), "NA"), "NA")</f>
        <v>#N/A</v>
      </c>
      <c r="E16" s="64" t="e">
        <f>IF(VLOOKUP("Revenue", 'Income Statement'!$A:$F, D$3, FALSE)&gt;0, IFERROR((VLOOKUP("Revenue", 'Income Statement'!$A:$F, E$3, FALSE)-VLOOKUP("Revenue", 'Income Statement'!$A:$F, D$3, FALSE))/VLOOKUP("Revenue", 'Income Statement'!$A:$F, D$3, FALSE), "NA"), "NA")</f>
        <v>#N/A</v>
      </c>
      <c r="F16" s="64" t="e">
        <f>IF(VLOOKUP("Revenue", 'Income Statement'!$A:$F, E$3, FALSE)&gt;0, IFERROR((VLOOKUP("Revenue", 'Income Statement'!$A:$F, F$3, FALSE)-VLOOKUP("Revenue", 'Income Statement'!$A:$F, E$3, FALSE))/VLOOKUP("Revenue", 'Income Statement'!$A:$F, E$3, FALSE), "NA"), "NA")</f>
        <v>#N/A</v>
      </c>
      <c r="G16" s="64" t="e">
        <f t="shared" si="2"/>
        <v>#N/A</v>
      </c>
      <c r="H16" s="64" t="str">
        <f>IFERROR(IF(ISBLANK(F16), "", AVERAGE(B16:F16)), "NA")</f>
        <v>NA</v>
      </c>
      <c r="I16" s="77"/>
    </row>
    <row r="17" spans="1:10">
      <c r="A17" s="14" t="s">
        <v>33</v>
      </c>
      <c r="B17" s="62" t="s">
        <v>38</v>
      </c>
      <c r="C17" s="64" t="e">
        <f>IF(INDEX('Income Statement'!B:B,MATCH("Earnings Per Share",'Income Statement'!$A:$A,0)+1)&gt;0, IFERROR((INDEX('Income Statement'!C:C,MATCH("Earnings Per Share",'Income Statement'!$A:$A,0)+1)-INDEX('Income Statement'!B:B,MATCH("Earnings Per Share",'Income Statement'!$A:$A,0)+1))/INDEX('Income Statement'!B:B,MATCH("Earnings Per Share",'Income Statement'!$A:$A,0)+1), "NA"), "NA")</f>
        <v>#N/A</v>
      </c>
      <c r="D17" s="64" t="e">
        <f>IF(INDEX('Income Statement'!C:C,MATCH("Earnings Per Share",'Income Statement'!$A:$A,0)+1)&gt;0, IFERROR((INDEX('Income Statement'!D:D,MATCH("Earnings Per Share",'Income Statement'!$A:$A,0)+1)-INDEX('Income Statement'!C:C,MATCH("Earnings Per Share",'Income Statement'!$A:$A,0)+1))/INDEX('Income Statement'!C:C,MATCH("Earnings Per Share",'Income Statement'!$A:$A,0)+1), "NA"), "NA")</f>
        <v>#N/A</v>
      </c>
      <c r="E17" s="64" t="e">
        <f>IF(INDEX('Income Statement'!D:D,MATCH("Earnings Per Share",'Income Statement'!$A:$A,0)+1)&gt;0, IFERROR((INDEX('Income Statement'!E:E,MATCH("Earnings Per Share",'Income Statement'!$A:$A,0)+1)-INDEX('Income Statement'!D:D,MATCH("Earnings Per Share",'Income Statement'!$A:$A,0)+1))/INDEX('Income Statement'!D:D,MATCH("Earnings Per Share",'Income Statement'!$A:$A,0)+1), "NA"), "NA")</f>
        <v>#N/A</v>
      </c>
      <c r="F17" s="64" t="e">
        <f>IF(INDEX('Income Statement'!E:E,MATCH("Earnings Per Share",'Income Statement'!$A:$A,0)+1)&gt;0, IFERROR((INDEX('Income Statement'!F:F,MATCH("Earnings Per Share",'Income Statement'!$A:$A,0)+1)-INDEX('Income Statement'!E:E,MATCH("Earnings Per Share",'Income Statement'!$A:$A,0)+1))/INDEX('Income Statement'!E:E,MATCH("Earnings Per Share",'Income Statement'!$A:$A,0)+1), "NA"), "NA")</f>
        <v>#N/A</v>
      </c>
      <c r="G17" s="64" t="e">
        <f t="shared" si="2"/>
        <v>#N/A</v>
      </c>
      <c r="H17" s="64" t="str">
        <f>IFERROR(IF(ISBLANK(F17), "", AVERAGE(B17:F17)), "NA")</f>
        <v>NA</v>
      </c>
      <c r="I17" s="77"/>
    </row>
    <row r="18" spans="1:10">
      <c r="A18" s="14" t="s">
        <v>40</v>
      </c>
      <c r="B18" s="62" t="s">
        <v>38</v>
      </c>
      <c r="C18" s="64" t="e">
        <f>IF(VLOOKUP("Cash Dividends Paid", 'Cash Flow Statement'!$A:$F, B$3, FALSE)&gt;0,IFERROR((VLOOKUP("Cash Dividends Paid", 'Cash Flow Statement'!$A:$F, C$3, FALSE)-VLOOKUP("Cash Dividends Paid", 'Cash Flow Statement'!$A:$F, B$3, FALSE))/VLOOKUP("Cash Dividends Paid", 'Cash Flow Statement'!$A:$F, B$3, FALSE), "NA"), "NA")</f>
        <v>#N/A</v>
      </c>
      <c r="D18" s="64" t="e">
        <f>IF(VLOOKUP("Cash Dividends Paid", 'Cash Flow Statement'!$A:$F, C$3, FALSE)&gt;0,IFERROR((VLOOKUP("Cash Dividends Paid", 'Cash Flow Statement'!$A:$F, D$3, FALSE)-VLOOKUP("Cash Dividends Paid", 'Cash Flow Statement'!$A:$F, C$3, FALSE))/VLOOKUP("Cash Dividends Paid", 'Cash Flow Statement'!$A:$F, C$3, FALSE), "NA"), "NA")</f>
        <v>#N/A</v>
      </c>
      <c r="E18" s="64" t="e">
        <f>IF(VLOOKUP("Cash Dividends Paid", 'Cash Flow Statement'!$A:$F, D$3, FALSE)&gt;0,IFERROR((VLOOKUP("Cash Dividends Paid", 'Cash Flow Statement'!$A:$F, E$3, FALSE)-VLOOKUP("Cash Dividends Paid", 'Cash Flow Statement'!$A:$F, D$3, FALSE))/VLOOKUP("Cash Dividends Paid", 'Cash Flow Statement'!$A:$F, D$3, FALSE), "NA"), "NA")</f>
        <v>#N/A</v>
      </c>
      <c r="F18" s="64" t="e">
        <f>IF(VLOOKUP("Cash Dividends Paid", 'Cash Flow Statement'!$A:$F, E$3, FALSE)&gt;0,IFERROR((VLOOKUP("Cash Dividends Paid", 'Cash Flow Statement'!$A:$F, F$3, FALSE)-VLOOKUP("Cash Dividends Paid", 'Cash Flow Statement'!$A:$F, E$3, FALSE))/VLOOKUP("Cash Dividends Paid", 'Cash Flow Statement'!$A:$F, E$3, FALSE), "NA"), "NA")</f>
        <v>#N/A</v>
      </c>
      <c r="G18" s="64" t="e">
        <f t="shared" si="2"/>
        <v>#N/A</v>
      </c>
      <c r="H18" s="64" t="e">
        <f>IF(ISBLANK(F18), "", IF(F18="NA", "NA",AVERAGE(B18:F18)))</f>
        <v>#N/A</v>
      </c>
      <c r="I18" s="77"/>
    </row>
    <row r="19" spans="1:10">
      <c r="A19" s="14" t="s">
        <v>42</v>
      </c>
      <c r="B19" s="62" t="s">
        <v>38</v>
      </c>
      <c r="C19" s="64" t="str">
        <f>IFERROR(IF(B27&lt;=0, 0, (C27-B27)/B27), "NA")</f>
        <v>NA</v>
      </c>
      <c r="D19" s="64" t="str">
        <f t="shared" ref="D19:F19" si="3">IFERROR(IF(C27&lt;=0, 0, (D27-C27)/C27), "NA")</f>
        <v>NA</v>
      </c>
      <c r="E19" s="64" t="str">
        <f t="shared" si="3"/>
        <v>NA</v>
      </c>
      <c r="F19" s="64" t="str">
        <f t="shared" si="3"/>
        <v>NA</v>
      </c>
      <c r="G19" s="64" t="str">
        <f t="shared" si="2"/>
        <v>NA</v>
      </c>
      <c r="H19" s="64" t="str">
        <f>IFERROR(IF(ISBLANK(F19), "", AVERAGE(B19:F19)), "NA")</f>
        <v>NA</v>
      </c>
      <c r="I19" s="77"/>
    </row>
    <row r="20" spans="1:10">
      <c r="A20" s="78"/>
      <c r="B20" s="76"/>
      <c r="C20" s="79"/>
      <c r="D20" s="79"/>
      <c r="E20" s="79"/>
      <c r="F20" s="79"/>
      <c r="G20" s="79"/>
      <c r="H20" s="79"/>
      <c r="I20" s="77"/>
    </row>
    <row r="21" spans="1:10" ht="15.75">
      <c r="A21" s="90" t="s">
        <v>10</v>
      </c>
      <c r="B21" s="89"/>
      <c r="C21" s="89"/>
      <c r="D21" s="89"/>
      <c r="E21" s="89"/>
      <c r="F21" s="89"/>
      <c r="G21" s="89" t="str">
        <f>IF(ISBLANK(F21), "", AVERAGE(D21:F21))</f>
        <v/>
      </c>
      <c r="H21" s="89" t="str">
        <f t="shared" si="1"/>
        <v/>
      </c>
      <c r="I21" s="77"/>
      <c r="J21" s="8"/>
    </row>
    <row r="22" spans="1:10">
      <c r="A22" s="13" t="s">
        <v>29</v>
      </c>
      <c r="B22" s="62" t="s">
        <v>38</v>
      </c>
      <c r="C22" s="64" t="e">
        <f>IF(VLOOKUP("Operating Cash Flow", 'Cash Flow Statement'!$A:$F, B$3, FALSE)&gt;0, IFERROR((VLOOKUP("Operating Cash Flow", 'Cash Flow Statement'!$A:$F, C$3, FALSE)-VLOOKUP("Operating Cash Flow", 'Cash Flow Statement'!$A:$F, B$3, FALSE))/VLOOKUP("Operating Cash Flow", 'Cash Flow Statement'!$A:$F, B$3, FALSE), "NA"), "NA")</f>
        <v>#N/A</v>
      </c>
      <c r="D22" s="64" t="e">
        <f>IF(VLOOKUP("Operating Cash Flow", 'Cash Flow Statement'!$A:$F, C$3, FALSE)&gt;0, IFERROR((VLOOKUP("Operating Cash Flow", 'Cash Flow Statement'!$A:$F, D$3, FALSE)-VLOOKUP("Operating Cash Flow", 'Cash Flow Statement'!$A:$F, C$3, FALSE))/VLOOKUP("Operating Cash Flow", 'Cash Flow Statement'!$A:$F, C$3, FALSE), "NA"), "NA")</f>
        <v>#N/A</v>
      </c>
      <c r="E22" s="64" t="e">
        <f>IF(VLOOKUP("Operating Cash Flow", 'Cash Flow Statement'!$A:$F, D$3, FALSE)&gt;0, IFERROR((VLOOKUP("Operating Cash Flow", 'Cash Flow Statement'!$A:$F, E$3, FALSE)-VLOOKUP("Operating Cash Flow", 'Cash Flow Statement'!$A:$F, D$3, FALSE))/VLOOKUP("Operating Cash Flow", 'Cash Flow Statement'!$A:$F, D$3, FALSE), "NA"), "NA")</f>
        <v>#N/A</v>
      </c>
      <c r="F22" s="64" t="e">
        <f>IF(VLOOKUP("Operating Cash Flow", 'Cash Flow Statement'!$A:$F, E$3, FALSE)&gt;0, IFERROR((VLOOKUP("Operating Cash Flow", 'Cash Flow Statement'!$A:$F, F$3, FALSE)-VLOOKUP("Operating Cash Flow", 'Cash Flow Statement'!$A:$F, E$3, FALSE))/VLOOKUP("Operating Cash Flow", 'Cash Flow Statement'!$A:$F, E$3, FALSE), "NA"), "NA")</f>
        <v>#N/A</v>
      </c>
      <c r="G22" s="64" t="str">
        <f>IFERROR(IF(ISBLANK(F22), "", AVERAGE(D22:F22)), "NA")</f>
        <v>NA</v>
      </c>
      <c r="H22" s="64" t="str">
        <f>IFERROR(IF(ISBLANK(F22), "", AVERAGE(B22:F22)), "NA")</f>
        <v>NA</v>
      </c>
      <c r="I22" s="77"/>
    </row>
    <row r="23" spans="1:10">
      <c r="A23" s="13" t="s">
        <v>34</v>
      </c>
      <c r="B23" s="62" t="s">
        <v>38</v>
      </c>
      <c r="C23" s="64" t="str">
        <f>IF(SUMIF('Cash Flow Statement'!$A$1:$A$300, "Free Cash Flow", 'Cash Flow Statement'!B1:B300)&gt;0, (SUMIF('Cash Flow Statement'!$A$1:$A$300, "Free Cash Flow", 'Cash Flow Statement'!C1:C300)-SUMIF('Cash Flow Statement'!$A$1:$A$300, "Free Cash Flow", 'Cash Flow Statement'!B1:B300))/SUMIF('Cash Flow Statement'!$A$1:$A$300, "Free Cash Flow", 'Cash Flow Statement'!B1:B300), "NA")</f>
        <v>NA</v>
      </c>
      <c r="D23" s="64" t="str">
        <f>IF(SUMIF('Cash Flow Statement'!$A$1:$A$300, "Free Cash Flow", 'Cash Flow Statement'!C1:C300)&gt;0, (SUMIF('Cash Flow Statement'!$A$1:$A$300, "Free Cash Flow", 'Cash Flow Statement'!D1:D300)-SUMIF('Cash Flow Statement'!$A$1:$A$300, "Free Cash Flow", 'Cash Flow Statement'!C1:C300))/SUMIF('Cash Flow Statement'!$A$1:$A$300, "Free Cash Flow", 'Cash Flow Statement'!C1:C300), "NA")</f>
        <v>NA</v>
      </c>
      <c r="E23" s="64" t="str">
        <f>IF(SUMIF('Cash Flow Statement'!$A$1:$A$300, "Free Cash Flow", 'Cash Flow Statement'!D1:D300)&gt;0, (SUMIF('Cash Flow Statement'!$A$1:$A$300, "Free Cash Flow", 'Cash Flow Statement'!E1:E300)-SUMIF('Cash Flow Statement'!$A$1:$A$300, "Free Cash Flow", 'Cash Flow Statement'!D1:D300))/SUMIF('Cash Flow Statement'!$A$1:$A$300, "Free Cash Flow", 'Cash Flow Statement'!D1:D300), "NA")</f>
        <v>NA</v>
      </c>
      <c r="F23" s="64" t="str">
        <f>IF(SUMIF('Cash Flow Statement'!$A$1:$A$300, "Free Cash Flow", 'Cash Flow Statement'!E1:E300)&gt;0, (SUMIF('Cash Flow Statement'!$A$1:$A$300, "Free Cash Flow", 'Cash Flow Statement'!F1:F300)-SUMIF('Cash Flow Statement'!$A$1:$A$300, "Free Cash Flow", 'Cash Flow Statement'!E1:E300))/SUMIF('Cash Flow Statement'!$A$1:$A$300, "Free Cash Flow", 'Cash Flow Statement'!E1:E300), "NA")</f>
        <v>NA</v>
      </c>
      <c r="G23" s="64" t="str">
        <f>IFERROR(IF(ISBLANK(F23), "", AVERAGE(D23:F23)), "NA")</f>
        <v>NA</v>
      </c>
      <c r="H23" s="64" t="str">
        <f>IFERROR(IF(ISBLANK(F23), "", AVERAGE(B23:F23)), "NA")</f>
        <v>NA</v>
      </c>
      <c r="I23" s="77"/>
    </row>
    <row r="24" spans="1:10">
      <c r="A24" s="77"/>
      <c r="B24" s="76"/>
      <c r="C24" s="76"/>
      <c r="D24" s="76"/>
      <c r="E24" s="76"/>
      <c r="F24" s="76"/>
      <c r="G24" s="79" t="str">
        <f>IF(ISBLANK(F24), "", AVERAGE(D24:F24))</f>
        <v/>
      </c>
      <c r="H24" s="79" t="str">
        <f t="shared" si="1"/>
        <v/>
      </c>
      <c r="I24" s="77"/>
    </row>
    <row r="25" spans="1:10">
      <c r="A25" s="86" t="s">
        <v>37</v>
      </c>
      <c r="B25" s="89"/>
      <c r="C25" s="89"/>
      <c r="D25" s="89"/>
      <c r="E25" s="89"/>
      <c r="F25" s="89"/>
      <c r="G25" s="91"/>
      <c r="H25" s="91"/>
      <c r="I25" s="77"/>
    </row>
    <row r="26" spans="1:10">
      <c r="A26" s="14" t="s">
        <v>88</v>
      </c>
      <c r="B26" s="65" t="str">
        <f>IFERROR(VLOOKUP('Cash Flow Statement'!$A:$A, "Cash Dividends Paid", 2, FALSE), "NA")</f>
        <v>NA</v>
      </c>
      <c r="C26" s="65" t="str">
        <f>IFERROR(VLOOKUP('Cash Flow Statement'!$A:$A, "Cash Dividends Paid", 2, FALSE), "NA")</f>
        <v>NA</v>
      </c>
      <c r="D26" s="65" t="str">
        <f>IFERROR(VLOOKUP('Cash Flow Statement'!$A:$A, "Cash Dividends Paid", 2, FALSE), "NA")</f>
        <v>NA</v>
      </c>
      <c r="E26" s="65" t="str">
        <f>IFERROR(VLOOKUP('Cash Flow Statement'!$A:$A, "Cash Dividends Paid", 2, FALSE), "NA")</f>
        <v>NA</v>
      </c>
      <c r="F26" s="65" t="str">
        <f>IFERROR(VLOOKUP('Cash Flow Statement'!$A:$A, "Cash Dividends Paid", 2, FALSE), "NA")</f>
        <v>NA</v>
      </c>
      <c r="G26" s="65" t="str">
        <f>IF(ISBLANK($F26), "", IF($F26="NA", "NA", AVERAGE($D26:$F26)))</f>
        <v>NA</v>
      </c>
      <c r="H26" s="65" t="str">
        <f>IF(ISBLANK($F26), "", IF($F26="NA", "NA", AVERAGE($B26:$F26)))</f>
        <v>NA</v>
      </c>
      <c r="I26" s="77"/>
    </row>
    <row r="27" spans="1:10">
      <c r="A27" s="14" t="s">
        <v>41</v>
      </c>
      <c r="B27" s="64" t="str">
        <f>IF(B26="NA", "NA", B26/VLOOKUP("Net Income", 'Income Statement'!$A:$F, B$3, FALSE))</f>
        <v>NA</v>
      </c>
      <c r="C27" s="64" t="str">
        <f>IF(C26="NA", "NA", C26/VLOOKUP("Net Income", 'Income Statement'!$A:$F, C$3, FALSE))</f>
        <v>NA</v>
      </c>
      <c r="D27" s="64" t="str">
        <f>IF(D26="NA", "NA", D26/VLOOKUP("Net Income", 'Income Statement'!$A:$F, D$3, FALSE))</f>
        <v>NA</v>
      </c>
      <c r="E27" s="64" t="str">
        <f>IF(E26="NA", "NA", E26/VLOOKUP("Net Income", 'Income Statement'!$A:$F, E$3, FALSE))</f>
        <v>NA</v>
      </c>
      <c r="F27" s="64" t="str">
        <f>IF(F26="NA", "NA", F26/VLOOKUP("Net Income", 'Income Statement'!$A:$F, F$3, FALSE))</f>
        <v>NA</v>
      </c>
      <c r="G27" s="64" t="str">
        <f>IFERROR(IF(G26=0, 0, G26/VLOOKUP("Net Income", 'Income Statement'!$A:$F, G$3, FALSE)), "NA")</f>
        <v>NA</v>
      </c>
      <c r="H27" s="64" t="str">
        <f>IFERROR(IF(H26=0, 0, H26/VLOOKUP("Net Income", 'Income Statement'!$A:$F, H$3, FALSE)), "NA")</f>
        <v>NA</v>
      </c>
      <c r="I27" s="77"/>
    </row>
    <row r="28" spans="1:10">
      <c r="A28" s="78"/>
      <c r="B28" s="76"/>
      <c r="C28" s="79"/>
      <c r="D28" s="79"/>
      <c r="E28" s="79"/>
      <c r="F28" s="79"/>
      <c r="G28" s="79"/>
      <c r="H28" s="79"/>
      <c r="I28" s="77"/>
    </row>
    <row r="29" spans="1:10" ht="24" customHeight="1">
      <c r="A29" s="1" t="s">
        <v>39</v>
      </c>
      <c r="B29" s="66"/>
      <c r="C29" s="66"/>
      <c r="D29" s="66"/>
      <c r="E29" s="66"/>
      <c r="F29" s="66"/>
      <c r="G29" s="67" t="str">
        <f t="shared" ref="G29:G58" si="4">IF(ISBLANK(F29), "", AVERAGE(D29:F29))</f>
        <v/>
      </c>
      <c r="H29" s="67" t="str">
        <f t="shared" si="1"/>
        <v/>
      </c>
    </row>
    <row r="30" spans="1:10">
      <c r="A30" s="1"/>
      <c r="B30" s="66"/>
      <c r="C30" s="66"/>
      <c r="D30" s="66"/>
      <c r="E30" s="66"/>
      <c r="F30" s="66"/>
      <c r="G30" s="67" t="str">
        <f t="shared" si="4"/>
        <v/>
      </c>
      <c r="H30" s="67" t="str">
        <f t="shared" si="1"/>
        <v/>
      </c>
    </row>
    <row r="31" spans="1:10">
      <c r="A31" s="1"/>
      <c r="B31" s="66"/>
      <c r="C31" s="66"/>
      <c r="D31" s="66"/>
      <c r="E31" s="66"/>
      <c r="F31" s="66"/>
      <c r="G31" s="67" t="str">
        <f t="shared" si="4"/>
        <v/>
      </c>
      <c r="H31" s="67" t="str">
        <f t="shared" si="1"/>
        <v/>
      </c>
    </row>
    <row r="32" spans="1:10">
      <c r="A32" s="1"/>
      <c r="B32" s="66"/>
      <c r="C32" s="66"/>
      <c r="D32" s="66"/>
      <c r="E32" s="66"/>
      <c r="F32" s="66"/>
      <c r="G32" s="67" t="str">
        <f t="shared" si="4"/>
        <v/>
      </c>
      <c r="H32" s="67" t="str">
        <f t="shared" si="1"/>
        <v/>
      </c>
    </row>
    <row r="33" spans="1:8">
      <c r="A33" s="1"/>
      <c r="B33" s="66"/>
      <c r="C33" s="66"/>
      <c r="D33" s="66"/>
      <c r="E33" s="66"/>
      <c r="F33" s="66"/>
      <c r="G33" s="67" t="str">
        <f t="shared" si="4"/>
        <v/>
      </c>
      <c r="H33" s="67" t="str">
        <f t="shared" si="1"/>
        <v/>
      </c>
    </row>
    <row r="34" spans="1:8">
      <c r="A34" s="1"/>
      <c r="B34" s="66"/>
      <c r="C34" s="66"/>
      <c r="D34" s="66"/>
      <c r="E34" s="66"/>
      <c r="F34" s="66"/>
      <c r="G34" s="67" t="str">
        <f t="shared" si="4"/>
        <v/>
      </c>
      <c r="H34" s="67" t="str">
        <f t="shared" si="1"/>
        <v/>
      </c>
    </row>
    <row r="35" spans="1:8">
      <c r="A35" s="1"/>
      <c r="B35" s="66"/>
      <c r="C35" s="66"/>
      <c r="D35" s="66"/>
      <c r="E35" s="66"/>
      <c r="F35" s="66"/>
      <c r="G35" s="67" t="str">
        <f t="shared" si="4"/>
        <v/>
      </c>
      <c r="H35" s="67"/>
    </row>
    <row r="36" spans="1:8">
      <c r="A36" s="1"/>
      <c r="B36" s="66"/>
      <c r="C36" s="66"/>
      <c r="D36" s="66"/>
      <c r="E36" s="66"/>
      <c r="F36" s="66"/>
      <c r="G36" s="67" t="str">
        <f t="shared" si="4"/>
        <v/>
      </c>
      <c r="H36" s="67"/>
    </row>
    <row r="37" spans="1:8">
      <c r="A37" s="1"/>
      <c r="B37" s="66"/>
      <c r="C37" s="66"/>
      <c r="D37" s="66"/>
      <c r="E37" s="66"/>
      <c r="F37" s="66"/>
      <c r="G37" s="67" t="str">
        <f t="shared" si="4"/>
        <v/>
      </c>
      <c r="H37" s="67"/>
    </row>
    <row r="38" spans="1:8">
      <c r="A38" s="1"/>
      <c r="B38" s="66"/>
      <c r="C38" s="66"/>
      <c r="D38" s="66"/>
      <c r="E38" s="66"/>
      <c r="F38" s="66"/>
      <c r="G38" s="67" t="str">
        <f t="shared" si="4"/>
        <v/>
      </c>
      <c r="H38" s="67"/>
    </row>
    <row r="39" spans="1:8">
      <c r="A39" s="1"/>
      <c r="B39" s="66"/>
      <c r="C39" s="66"/>
      <c r="D39" s="66"/>
      <c r="E39" s="66"/>
      <c r="F39" s="66"/>
      <c r="G39" s="67" t="str">
        <f t="shared" si="4"/>
        <v/>
      </c>
      <c r="H39" s="67"/>
    </row>
    <row r="40" spans="1:8">
      <c r="A40" s="1"/>
      <c r="B40" s="66"/>
      <c r="C40" s="66"/>
      <c r="D40" s="66"/>
      <c r="E40" s="66"/>
      <c r="F40" s="66"/>
      <c r="G40" s="67" t="str">
        <f t="shared" si="4"/>
        <v/>
      </c>
      <c r="H40" s="67"/>
    </row>
    <row r="41" spans="1:8">
      <c r="A41" s="1"/>
      <c r="B41" s="66"/>
      <c r="C41" s="66"/>
      <c r="D41" s="66"/>
      <c r="E41" s="66"/>
      <c r="F41" s="66"/>
      <c r="G41" s="67" t="str">
        <f t="shared" si="4"/>
        <v/>
      </c>
      <c r="H41" s="67"/>
    </row>
    <row r="42" spans="1:8">
      <c r="A42" s="1"/>
      <c r="B42" s="66"/>
      <c r="C42" s="66"/>
      <c r="D42" s="66"/>
      <c r="E42" s="66"/>
      <c r="F42" s="66"/>
      <c r="G42" s="67" t="str">
        <f t="shared" si="4"/>
        <v/>
      </c>
      <c r="H42" s="67"/>
    </row>
    <row r="43" spans="1:8">
      <c r="A43" s="1"/>
      <c r="B43" s="66"/>
      <c r="C43" s="66"/>
      <c r="D43" s="66"/>
      <c r="E43" s="66"/>
      <c r="F43" s="66"/>
      <c r="G43" s="67" t="str">
        <f t="shared" si="4"/>
        <v/>
      </c>
      <c r="H43" s="67"/>
    </row>
    <row r="44" spans="1:8">
      <c r="A44" s="1"/>
      <c r="B44" s="66"/>
      <c r="C44" s="66"/>
      <c r="D44" s="66"/>
      <c r="E44" s="66"/>
      <c r="F44" s="66"/>
      <c r="G44" s="67" t="str">
        <f t="shared" si="4"/>
        <v/>
      </c>
      <c r="H44" s="67"/>
    </row>
    <row r="45" spans="1:8">
      <c r="A45" s="1"/>
      <c r="B45" s="66"/>
      <c r="C45" s="66"/>
      <c r="D45" s="66"/>
      <c r="E45" s="66"/>
      <c r="F45" s="66"/>
      <c r="G45" s="67" t="str">
        <f t="shared" si="4"/>
        <v/>
      </c>
      <c r="H45" s="67"/>
    </row>
    <row r="46" spans="1:8">
      <c r="A46" s="1"/>
      <c r="B46" s="66"/>
      <c r="C46" s="66"/>
      <c r="D46" s="66"/>
      <c r="E46" s="66"/>
      <c r="F46" s="66"/>
      <c r="G46" s="67" t="str">
        <f t="shared" si="4"/>
        <v/>
      </c>
      <c r="H46" s="67"/>
    </row>
    <row r="47" spans="1:8">
      <c r="A47" s="1"/>
      <c r="B47" s="66"/>
      <c r="C47" s="66"/>
      <c r="D47" s="66"/>
      <c r="E47" s="66"/>
      <c r="F47" s="66"/>
      <c r="G47" s="67" t="str">
        <f t="shared" si="4"/>
        <v/>
      </c>
      <c r="H47" s="67"/>
    </row>
    <row r="48" spans="1:8">
      <c r="A48" s="1"/>
      <c r="B48" s="66"/>
      <c r="C48" s="66"/>
      <c r="D48" s="66"/>
      <c r="E48" s="66"/>
      <c r="F48" s="66"/>
      <c r="G48" s="67" t="str">
        <f t="shared" si="4"/>
        <v/>
      </c>
      <c r="H48" s="67"/>
    </row>
    <row r="49" spans="1:8">
      <c r="A49" s="1"/>
      <c r="B49" s="66"/>
      <c r="C49" s="66"/>
      <c r="D49" s="66"/>
      <c r="E49" s="66"/>
      <c r="F49" s="66"/>
      <c r="G49" s="67" t="str">
        <f t="shared" si="4"/>
        <v/>
      </c>
      <c r="H49" s="67"/>
    </row>
    <row r="50" spans="1:8">
      <c r="A50" s="1"/>
      <c r="B50" s="66"/>
      <c r="C50" s="66"/>
      <c r="D50" s="66"/>
      <c r="E50" s="66"/>
      <c r="F50" s="66"/>
      <c r="G50" s="67" t="str">
        <f t="shared" si="4"/>
        <v/>
      </c>
      <c r="H50" s="67"/>
    </row>
    <row r="51" spans="1:8">
      <c r="A51" s="1"/>
      <c r="B51" s="66"/>
      <c r="C51" s="66"/>
      <c r="D51" s="66"/>
      <c r="E51" s="66"/>
      <c r="F51" s="66"/>
      <c r="G51" s="67" t="str">
        <f t="shared" si="4"/>
        <v/>
      </c>
      <c r="H51" s="67"/>
    </row>
    <row r="52" spans="1:8">
      <c r="A52" s="1"/>
      <c r="B52" s="66"/>
      <c r="C52" s="66"/>
      <c r="D52" s="66"/>
      <c r="E52" s="66"/>
      <c r="F52" s="66"/>
      <c r="G52" s="67" t="str">
        <f t="shared" si="4"/>
        <v/>
      </c>
      <c r="H52" s="67"/>
    </row>
    <row r="53" spans="1:8">
      <c r="A53" s="1"/>
      <c r="B53" s="66"/>
      <c r="C53" s="66"/>
      <c r="D53" s="66"/>
      <c r="E53" s="66"/>
      <c r="F53" s="66"/>
      <c r="G53" s="67" t="str">
        <f t="shared" si="4"/>
        <v/>
      </c>
      <c r="H53" s="67"/>
    </row>
    <row r="54" spans="1:8">
      <c r="A54" s="1"/>
      <c r="B54" s="66"/>
      <c r="C54" s="66"/>
      <c r="D54" s="66"/>
      <c r="E54" s="66"/>
      <c r="F54" s="66"/>
      <c r="G54" s="67" t="str">
        <f t="shared" si="4"/>
        <v/>
      </c>
      <c r="H54" s="67"/>
    </row>
    <row r="55" spans="1:8">
      <c r="A55" s="1"/>
      <c r="B55" s="66"/>
      <c r="C55" s="66"/>
      <c r="D55" s="66"/>
      <c r="E55" s="66"/>
      <c r="F55" s="66"/>
      <c r="G55" s="67" t="str">
        <f t="shared" si="4"/>
        <v/>
      </c>
      <c r="H55" s="67"/>
    </row>
    <row r="56" spans="1:8">
      <c r="A56" s="1"/>
      <c r="B56" s="66"/>
      <c r="C56" s="66"/>
      <c r="D56" s="66"/>
      <c r="E56" s="66"/>
      <c r="F56" s="66"/>
      <c r="G56" s="67" t="str">
        <f t="shared" si="4"/>
        <v/>
      </c>
      <c r="H56" s="67"/>
    </row>
    <row r="57" spans="1:8">
      <c r="A57" s="1"/>
      <c r="B57" s="66"/>
      <c r="C57" s="66"/>
      <c r="D57" s="66"/>
      <c r="E57" s="66"/>
      <c r="F57" s="66"/>
      <c r="G57" s="67" t="str">
        <f t="shared" si="4"/>
        <v/>
      </c>
      <c r="H57" s="67"/>
    </row>
    <row r="58" spans="1:8">
      <c r="A58" s="1"/>
      <c r="B58" s="66"/>
      <c r="C58" s="66"/>
      <c r="D58" s="66"/>
      <c r="E58" s="66"/>
      <c r="F58" s="66"/>
      <c r="G58" s="67" t="str">
        <f t="shared" si="4"/>
        <v/>
      </c>
      <c r="H58" s="67"/>
    </row>
    <row r="59" spans="1:8">
      <c r="B59" s="66"/>
      <c r="C59" s="66"/>
      <c r="D59" s="66"/>
      <c r="E59" s="66"/>
      <c r="F59" s="66"/>
      <c r="G59" s="67"/>
      <c r="H59" s="67"/>
    </row>
    <row r="60" spans="1:8">
      <c r="B60" s="66"/>
      <c r="C60" s="66"/>
      <c r="D60" s="66"/>
      <c r="E60" s="66"/>
      <c r="F60" s="66"/>
      <c r="G60" s="67"/>
      <c r="H60" s="67"/>
    </row>
    <row r="61" spans="1:8">
      <c r="B61" s="66"/>
      <c r="C61" s="66"/>
      <c r="D61" s="66"/>
      <c r="E61" s="66"/>
      <c r="F61" s="66"/>
      <c r="G61" s="67"/>
      <c r="H61" s="67"/>
    </row>
    <row r="62" spans="1:8">
      <c r="B62" s="66"/>
      <c r="C62" s="66"/>
      <c r="D62" s="66"/>
      <c r="E62" s="66"/>
      <c r="F62" s="66"/>
      <c r="G62" s="67"/>
      <c r="H62" s="67"/>
    </row>
    <row r="63" spans="1:8">
      <c r="B63" s="66"/>
      <c r="C63" s="66"/>
      <c r="D63" s="66"/>
      <c r="E63" s="66"/>
      <c r="F63" s="66"/>
      <c r="G63" s="67"/>
      <c r="H63" s="67"/>
    </row>
    <row r="64" spans="1:8">
      <c r="B64" s="66"/>
      <c r="C64" s="66"/>
      <c r="D64" s="66"/>
      <c r="E64" s="66"/>
      <c r="F64" s="66"/>
      <c r="G64" s="67"/>
      <c r="H64" s="67"/>
    </row>
    <row r="65" spans="2:8">
      <c r="B65" s="66"/>
      <c r="C65" s="66"/>
      <c r="D65" s="66"/>
      <c r="E65" s="66"/>
      <c r="F65" s="66"/>
      <c r="G65" s="67"/>
      <c r="H65" s="67"/>
    </row>
    <row r="66" spans="2:8">
      <c r="B66" s="66"/>
      <c r="C66" s="66"/>
      <c r="D66" s="66"/>
      <c r="E66" s="66"/>
      <c r="F66" s="66"/>
      <c r="G66" s="67"/>
      <c r="H66" s="67"/>
    </row>
    <row r="67" spans="2:8">
      <c r="B67" s="66"/>
      <c r="C67" s="66"/>
      <c r="D67" s="66"/>
      <c r="E67" s="66"/>
      <c r="F67" s="66"/>
      <c r="G67" s="67"/>
      <c r="H67" s="67"/>
    </row>
    <row r="68" spans="2:8">
      <c r="B68" s="66"/>
      <c r="C68" s="66"/>
      <c r="D68" s="66"/>
      <c r="E68" s="66"/>
      <c r="F68" s="66"/>
      <c r="G68" s="67"/>
      <c r="H68" s="67"/>
    </row>
    <row r="69" spans="2:8">
      <c r="B69" s="66"/>
      <c r="C69" s="66"/>
      <c r="D69" s="66"/>
      <c r="E69" s="66"/>
      <c r="F69" s="66"/>
      <c r="G69" s="67"/>
      <c r="H69" s="67"/>
    </row>
    <row r="70" spans="2:8">
      <c r="B70" s="66"/>
      <c r="C70" s="66"/>
      <c r="D70" s="66"/>
      <c r="E70" s="66"/>
      <c r="F70" s="66"/>
      <c r="G70" s="67"/>
      <c r="H70" s="67"/>
    </row>
    <row r="71" spans="2:8">
      <c r="B71" s="66"/>
      <c r="C71" s="66"/>
      <c r="D71" s="66"/>
      <c r="E71" s="66"/>
      <c r="F71" s="66"/>
      <c r="G71" s="67"/>
      <c r="H71" s="67"/>
    </row>
    <row r="72" spans="2:8">
      <c r="B72" s="66"/>
      <c r="C72" s="66"/>
      <c r="D72" s="66"/>
      <c r="E72" s="66"/>
      <c r="F72" s="66"/>
      <c r="G72" s="67"/>
      <c r="H72" s="67"/>
    </row>
    <row r="73" spans="2:8">
      <c r="B73" s="66"/>
      <c r="C73" s="66"/>
      <c r="D73" s="66"/>
      <c r="E73" s="66"/>
      <c r="F73" s="66"/>
      <c r="G73" s="67"/>
      <c r="H73" s="67"/>
    </row>
    <row r="74" spans="2:8">
      <c r="B74" s="66"/>
      <c r="C74" s="66"/>
      <c r="D74" s="66"/>
      <c r="E74" s="66"/>
      <c r="F74" s="66"/>
      <c r="G74" s="67"/>
      <c r="H74" s="67"/>
    </row>
    <row r="75" spans="2:8">
      <c r="B75" s="66"/>
      <c r="C75" s="66"/>
      <c r="D75" s="66"/>
      <c r="E75" s="66"/>
      <c r="F75" s="66"/>
      <c r="G75" s="67"/>
      <c r="H75" s="67"/>
    </row>
    <row r="76" spans="2:8">
      <c r="B76" s="66"/>
      <c r="C76" s="66"/>
      <c r="D76" s="66"/>
      <c r="E76" s="66"/>
      <c r="F76" s="66"/>
      <c r="G76" s="67"/>
      <c r="H76" s="67"/>
    </row>
    <row r="77" spans="2:8">
      <c r="B77" s="66"/>
      <c r="C77" s="66"/>
      <c r="D77" s="66"/>
      <c r="E77" s="66"/>
      <c r="F77" s="66"/>
      <c r="G77" s="67"/>
      <c r="H77" s="67"/>
    </row>
    <row r="78" spans="2:8">
      <c r="B78" s="66"/>
      <c r="C78" s="66"/>
      <c r="D78" s="66"/>
      <c r="E78" s="66"/>
      <c r="F78" s="66"/>
      <c r="G78" s="67"/>
      <c r="H78" s="67"/>
    </row>
    <row r="79" spans="2:8">
      <c r="B79" s="66"/>
      <c r="C79" s="66"/>
      <c r="D79" s="66"/>
      <c r="E79" s="66"/>
      <c r="F79" s="66"/>
      <c r="G79" s="67"/>
      <c r="H79" s="67"/>
    </row>
    <row r="80" spans="2:8">
      <c r="B80" s="66"/>
      <c r="C80" s="66"/>
      <c r="D80" s="66"/>
      <c r="E80" s="66"/>
      <c r="F80" s="66"/>
      <c r="G80" s="67"/>
      <c r="H80" s="67"/>
    </row>
    <row r="81" spans="2:8">
      <c r="B81" s="66"/>
      <c r="C81" s="66"/>
      <c r="D81" s="66"/>
      <c r="E81" s="66"/>
      <c r="F81" s="66"/>
      <c r="G81" s="67"/>
      <c r="H81" s="67"/>
    </row>
    <row r="82" spans="2:8">
      <c r="B82" s="66"/>
      <c r="C82" s="66"/>
      <c r="D82" s="66"/>
      <c r="E82" s="66"/>
      <c r="F82" s="66"/>
      <c r="G82" s="67"/>
      <c r="H82" s="67"/>
    </row>
    <row r="83" spans="2:8">
      <c r="B83" s="66"/>
      <c r="C83" s="66"/>
      <c r="D83" s="66"/>
      <c r="E83" s="66"/>
      <c r="F83" s="66"/>
      <c r="G83" s="67"/>
      <c r="H83" s="67"/>
    </row>
    <row r="84" spans="2:8">
      <c r="B84" s="66"/>
      <c r="C84" s="66"/>
      <c r="D84" s="66"/>
      <c r="E84" s="66"/>
      <c r="F84" s="66"/>
      <c r="G84" s="67"/>
      <c r="H84" s="67"/>
    </row>
    <row r="85" spans="2:8">
      <c r="B85" s="66"/>
      <c r="C85" s="66"/>
      <c r="D85" s="66"/>
      <c r="E85" s="66"/>
      <c r="F85" s="66"/>
      <c r="G85" s="67"/>
      <c r="H85" s="67"/>
    </row>
    <row r="86" spans="2:8">
      <c r="B86" s="66"/>
      <c r="C86" s="66"/>
      <c r="D86" s="66"/>
      <c r="E86" s="66"/>
      <c r="F86" s="66"/>
      <c r="G86" s="67"/>
      <c r="H86" s="67"/>
    </row>
    <row r="87" spans="2:8">
      <c r="B87" s="66"/>
      <c r="C87" s="66"/>
      <c r="D87" s="66"/>
      <c r="E87" s="66"/>
      <c r="F87" s="66"/>
      <c r="G87" s="67"/>
      <c r="H87" s="67"/>
    </row>
    <row r="88" spans="2:8">
      <c r="B88" s="66"/>
      <c r="C88" s="66"/>
      <c r="D88" s="66"/>
      <c r="E88" s="66"/>
      <c r="F88" s="66"/>
      <c r="G88" s="67"/>
      <c r="H88" s="67"/>
    </row>
    <row r="89" spans="2:8">
      <c r="B89" s="66"/>
      <c r="C89" s="66"/>
      <c r="D89" s="66"/>
      <c r="E89" s="66"/>
      <c r="F89" s="66"/>
      <c r="G89" s="67"/>
      <c r="H89" s="67"/>
    </row>
    <row r="90" spans="2:8">
      <c r="B90" s="66"/>
      <c r="C90" s="66"/>
      <c r="D90" s="66"/>
      <c r="E90" s="66"/>
      <c r="F90" s="66"/>
      <c r="G90" s="67"/>
      <c r="H90" s="67"/>
    </row>
    <row r="91" spans="2:8">
      <c r="B91" s="66"/>
      <c r="C91" s="66"/>
      <c r="D91" s="66"/>
      <c r="E91" s="66"/>
      <c r="F91" s="66"/>
      <c r="G91" s="67"/>
      <c r="H91" s="67"/>
    </row>
    <row r="92" spans="2:8">
      <c r="B92" s="66"/>
      <c r="C92" s="66"/>
      <c r="D92" s="66"/>
      <c r="E92" s="66"/>
      <c r="F92" s="66"/>
      <c r="G92" s="67"/>
      <c r="H92" s="67"/>
    </row>
    <row r="93" spans="2:8">
      <c r="B93" s="66"/>
      <c r="C93" s="66"/>
      <c r="D93" s="66"/>
      <c r="E93" s="66"/>
      <c r="F93" s="66"/>
      <c r="G93" s="67"/>
      <c r="H93" s="67"/>
    </row>
    <row r="94" spans="2:8">
      <c r="B94" s="66"/>
      <c r="C94" s="66"/>
      <c r="D94" s="66"/>
      <c r="E94" s="66"/>
      <c r="F94" s="66"/>
      <c r="G94" s="67"/>
      <c r="H94" s="67"/>
    </row>
    <row r="95" spans="2:8">
      <c r="B95" s="66"/>
      <c r="C95" s="66"/>
      <c r="D95" s="66"/>
      <c r="E95" s="66"/>
      <c r="F95" s="66"/>
      <c r="G95" s="67"/>
      <c r="H95" s="67"/>
    </row>
    <row r="96" spans="2:8">
      <c r="B96" s="66"/>
      <c r="C96" s="66"/>
      <c r="D96" s="66"/>
      <c r="E96" s="66"/>
      <c r="F96" s="66"/>
      <c r="G96" s="67"/>
      <c r="H96" s="67"/>
    </row>
    <row r="97" spans="2:8">
      <c r="B97" s="66"/>
      <c r="C97" s="66"/>
      <c r="D97" s="66"/>
      <c r="E97" s="66"/>
      <c r="F97" s="66"/>
      <c r="G97" s="67"/>
      <c r="H97" s="67"/>
    </row>
    <row r="98" spans="2:8">
      <c r="B98" s="66"/>
      <c r="C98" s="66"/>
      <c r="D98" s="66"/>
      <c r="E98" s="66"/>
      <c r="F98" s="66"/>
      <c r="G98" s="67"/>
      <c r="H98" s="67"/>
    </row>
    <row r="99" spans="2:8">
      <c r="B99" s="66"/>
      <c r="C99" s="66"/>
      <c r="D99" s="66"/>
      <c r="E99" s="66"/>
      <c r="F99" s="66"/>
      <c r="G99" s="67"/>
      <c r="H99" s="67"/>
    </row>
    <row r="100" spans="2:8">
      <c r="B100" s="66"/>
      <c r="C100" s="66"/>
      <c r="D100" s="66"/>
      <c r="E100" s="66"/>
      <c r="F100" s="66"/>
      <c r="G100" s="67"/>
      <c r="H100" s="67"/>
    </row>
    <row r="101" spans="2:8">
      <c r="B101" s="66"/>
      <c r="C101" s="66"/>
      <c r="D101" s="66"/>
      <c r="E101" s="66"/>
      <c r="F101" s="66"/>
      <c r="G101" s="67"/>
      <c r="H101" s="67"/>
    </row>
    <row r="102" spans="2:8">
      <c r="B102" s="66"/>
      <c r="C102" s="66"/>
      <c r="D102" s="66"/>
      <c r="E102" s="66"/>
      <c r="F102" s="66"/>
      <c r="G102" s="67"/>
      <c r="H102" s="67"/>
    </row>
    <row r="103" spans="2:8">
      <c r="B103" s="66"/>
      <c r="C103" s="66"/>
      <c r="D103" s="66"/>
      <c r="E103" s="66"/>
      <c r="F103" s="66"/>
      <c r="G103" s="67"/>
      <c r="H103" s="67"/>
    </row>
    <row r="104" spans="2:8">
      <c r="B104" s="66"/>
      <c r="C104" s="66"/>
      <c r="D104" s="66"/>
      <c r="E104" s="66"/>
      <c r="F104" s="66"/>
      <c r="G104" s="67"/>
      <c r="H104" s="67"/>
    </row>
    <row r="105" spans="2:8">
      <c r="B105" s="66"/>
      <c r="C105" s="66"/>
      <c r="D105" s="66"/>
      <c r="E105" s="66"/>
      <c r="F105" s="66"/>
      <c r="G105" s="67"/>
      <c r="H105" s="67"/>
    </row>
    <row r="106" spans="2:8">
      <c r="B106" s="66"/>
      <c r="C106" s="66"/>
      <c r="D106" s="66"/>
      <c r="E106" s="66"/>
      <c r="F106" s="66"/>
      <c r="G106" s="67"/>
      <c r="H106" s="67"/>
    </row>
    <row r="107" spans="2:8">
      <c r="B107" s="66"/>
      <c r="C107" s="66"/>
      <c r="D107" s="66"/>
      <c r="E107" s="66"/>
      <c r="F107" s="66"/>
      <c r="G107" s="67"/>
      <c r="H107" s="67"/>
    </row>
    <row r="108" spans="2:8">
      <c r="B108" s="66"/>
      <c r="C108" s="66"/>
      <c r="D108" s="66"/>
      <c r="E108" s="66"/>
      <c r="F108" s="66"/>
      <c r="G108" s="67"/>
      <c r="H108" s="67"/>
    </row>
    <row r="109" spans="2:8">
      <c r="B109" s="66"/>
      <c r="C109" s="66"/>
      <c r="D109" s="66"/>
      <c r="E109" s="66"/>
      <c r="F109" s="66"/>
      <c r="G109" s="67"/>
      <c r="H109" s="67"/>
    </row>
    <row r="110" spans="2:8">
      <c r="B110" s="66"/>
      <c r="C110" s="66"/>
      <c r="D110" s="66"/>
      <c r="E110" s="66"/>
      <c r="F110" s="66"/>
      <c r="G110" s="67"/>
      <c r="H110" s="67"/>
    </row>
    <row r="111" spans="2:8">
      <c r="B111" s="66"/>
      <c r="C111" s="66"/>
      <c r="D111" s="66"/>
      <c r="E111" s="66"/>
      <c r="F111" s="66"/>
      <c r="G111" s="67"/>
      <c r="H111" s="67"/>
    </row>
    <row r="112" spans="2:8">
      <c r="B112" s="66"/>
      <c r="C112" s="66"/>
      <c r="D112" s="66"/>
      <c r="E112" s="66"/>
      <c r="F112" s="66"/>
      <c r="G112" s="67"/>
      <c r="H112" s="67"/>
    </row>
    <row r="113" spans="2:8">
      <c r="B113" s="66"/>
      <c r="C113" s="66"/>
      <c r="D113" s="66"/>
      <c r="E113" s="66"/>
      <c r="F113" s="66"/>
      <c r="G113" s="67"/>
      <c r="H113" s="67"/>
    </row>
    <row r="114" spans="2:8">
      <c r="B114" s="66"/>
      <c r="C114" s="66"/>
      <c r="D114" s="66"/>
      <c r="E114" s="66"/>
      <c r="F114" s="66"/>
      <c r="G114" s="67"/>
      <c r="H114" s="67"/>
    </row>
    <row r="115" spans="2:8">
      <c r="B115" s="66"/>
      <c r="C115" s="66"/>
      <c r="D115" s="66"/>
      <c r="E115" s="66"/>
      <c r="F115" s="66"/>
      <c r="G115" s="67"/>
      <c r="H115" s="67"/>
    </row>
    <row r="116" spans="2:8">
      <c r="B116" s="66"/>
      <c r="C116" s="66"/>
      <c r="D116" s="66"/>
      <c r="E116" s="66"/>
      <c r="F116" s="66"/>
      <c r="G116" s="67"/>
      <c r="H116" s="67"/>
    </row>
    <row r="117" spans="2:8">
      <c r="B117" s="66"/>
      <c r="C117" s="66"/>
      <c r="D117" s="66"/>
      <c r="E117" s="66"/>
      <c r="F117" s="66"/>
      <c r="G117" s="67"/>
      <c r="H117" s="67"/>
    </row>
    <row r="118" spans="2:8">
      <c r="B118" s="66"/>
      <c r="C118" s="66"/>
      <c r="D118" s="66"/>
      <c r="E118" s="66"/>
      <c r="F118" s="66"/>
      <c r="G118" s="67"/>
      <c r="H118" s="67"/>
    </row>
    <row r="119" spans="2:8">
      <c r="B119" s="66"/>
      <c r="C119" s="66"/>
      <c r="D119" s="66"/>
      <c r="E119" s="66"/>
      <c r="F119" s="66"/>
      <c r="G119" s="67"/>
      <c r="H119" s="67"/>
    </row>
    <row r="120" spans="2:8">
      <c r="B120" s="66"/>
      <c r="C120" s="66"/>
      <c r="D120" s="66"/>
      <c r="E120" s="66"/>
      <c r="F120" s="66"/>
      <c r="G120" s="67"/>
      <c r="H120" s="67"/>
    </row>
    <row r="121" spans="2:8">
      <c r="B121" s="66"/>
      <c r="C121" s="66"/>
      <c r="D121" s="66"/>
      <c r="E121" s="66"/>
      <c r="F121" s="66"/>
      <c r="G121" s="67"/>
      <c r="H121" s="67"/>
    </row>
    <row r="122" spans="2:8">
      <c r="B122" s="66"/>
      <c r="C122" s="66"/>
      <c r="D122" s="66"/>
      <c r="E122" s="66"/>
      <c r="F122" s="66"/>
      <c r="G122" s="67"/>
      <c r="H122" s="67"/>
    </row>
    <row r="123" spans="2:8">
      <c r="B123" s="66"/>
      <c r="C123" s="66"/>
      <c r="D123" s="66"/>
      <c r="E123" s="66"/>
      <c r="F123" s="66"/>
      <c r="G123" s="67"/>
      <c r="H123" s="67"/>
    </row>
    <row r="124" spans="2:8">
      <c r="B124" s="66"/>
      <c r="C124" s="66"/>
      <c r="D124" s="66"/>
      <c r="E124" s="66"/>
      <c r="F124" s="66"/>
      <c r="G124" s="67"/>
      <c r="H124" s="67"/>
    </row>
    <row r="125" spans="2:8">
      <c r="B125" s="66"/>
      <c r="C125" s="66"/>
      <c r="D125" s="66"/>
      <c r="E125" s="66"/>
      <c r="F125" s="66"/>
      <c r="G125" s="67"/>
      <c r="H125" s="67"/>
    </row>
    <row r="126" spans="2:8">
      <c r="B126" s="66"/>
      <c r="C126" s="66"/>
      <c r="D126" s="66"/>
      <c r="E126" s="66"/>
      <c r="F126" s="66"/>
      <c r="G126" s="67"/>
      <c r="H126" s="67"/>
    </row>
    <row r="127" spans="2:8">
      <c r="B127" s="66"/>
      <c r="C127" s="66"/>
      <c r="D127" s="66"/>
      <c r="E127" s="66"/>
      <c r="F127" s="66"/>
      <c r="G127" s="67"/>
      <c r="H127" s="67"/>
    </row>
    <row r="128" spans="2:8">
      <c r="B128" s="66"/>
      <c r="C128" s="66"/>
      <c r="D128" s="66"/>
      <c r="E128" s="66"/>
      <c r="F128" s="66"/>
      <c r="G128" s="67"/>
      <c r="H128" s="67"/>
    </row>
    <row r="129" spans="2:8">
      <c r="B129" s="66"/>
      <c r="C129" s="66"/>
      <c r="D129" s="66"/>
      <c r="E129" s="66"/>
      <c r="F129" s="66"/>
      <c r="G129" s="67"/>
      <c r="H129" s="67"/>
    </row>
    <row r="130" spans="2:8">
      <c r="B130" s="66"/>
      <c r="C130" s="66"/>
      <c r="D130" s="66"/>
      <c r="E130" s="66"/>
      <c r="F130" s="66"/>
      <c r="G130" s="67"/>
      <c r="H130" s="67"/>
    </row>
    <row r="131" spans="2:8">
      <c r="B131" s="66"/>
      <c r="C131" s="66"/>
      <c r="D131" s="66"/>
      <c r="E131" s="66"/>
      <c r="F131" s="66"/>
      <c r="G131" s="67"/>
      <c r="H131" s="67"/>
    </row>
    <row r="132" spans="2:8">
      <c r="B132" s="66"/>
      <c r="C132" s="66"/>
      <c r="D132" s="66"/>
      <c r="E132" s="66"/>
      <c r="F132" s="66"/>
      <c r="G132" s="67"/>
      <c r="H132" s="67"/>
    </row>
    <row r="133" spans="2:8">
      <c r="B133" s="66"/>
      <c r="C133" s="66"/>
      <c r="D133" s="66"/>
      <c r="E133" s="66"/>
      <c r="F133" s="66"/>
      <c r="G133" s="67"/>
      <c r="H133" s="67"/>
    </row>
    <row r="134" spans="2:8">
      <c r="B134" s="66"/>
      <c r="C134" s="66"/>
      <c r="D134" s="66"/>
      <c r="E134" s="66"/>
      <c r="F134" s="66"/>
      <c r="G134" s="67"/>
      <c r="H134" s="67"/>
    </row>
    <row r="135" spans="2:8">
      <c r="B135" s="66"/>
      <c r="C135" s="66"/>
      <c r="D135" s="66"/>
      <c r="E135" s="66"/>
      <c r="F135" s="66"/>
      <c r="G135" s="67"/>
      <c r="H135" s="67"/>
    </row>
    <row r="136" spans="2:8">
      <c r="B136" s="66"/>
      <c r="C136" s="66"/>
      <c r="D136" s="66"/>
      <c r="E136" s="66"/>
      <c r="F136" s="66"/>
      <c r="G136" s="67"/>
      <c r="H136" s="67"/>
    </row>
    <row r="137" spans="2:8">
      <c r="B137" s="66"/>
      <c r="C137" s="66"/>
      <c r="D137" s="66"/>
      <c r="E137" s="66"/>
      <c r="F137" s="66"/>
      <c r="G137" s="67"/>
      <c r="H137" s="67"/>
    </row>
    <row r="138" spans="2:8">
      <c r="B138" s="66"/>
      <c r="C138" s="66"/>
      <c r="D138" s="66"/>
      <c r="E138" s="66"/>
      <c r="F138" s="66"/>
      <c r="G138" s="67"/>
      <c r="H138" s="67"/>
    </row>
    <row r="139" spans="2:8">
      <c r="B139" s="66"/>
      <c r="C139" s="66"/>
      <c r="D139" s="66"/>
      <c r="E139" s="66"/>
      <c r="F139" s="66"/>
      <c r="G139" s="67"/>
      <c r="H139" s="67"/>
    </row>
    <row r="140" spans="2:8">
      <c r="B140" s="66"/>
      <c r="C140" s="66"/>
      <c r="D140" s="66"/>
      <c r="E140" s="66"/>
      <c r="F140" s="66"/>
      <c r="G140" s="67"/>
      <c r="H140" s="67"/>
    </row>
    <row r="141" spans="2:8">
      <c r="B141" s="66"/>
      <c r="C141" s="66"/>
      <c r="D141" s="66"/>
      <c r="E141" s="66"/>
      <c r="F141" s="66"/>
      <c r="G141" s="67"/>
      <c r="H141" s="67"/>
    </row>
    <row r="142" spans="2:8">
      <c r="B142" s="66"/>
      <c r="C142" s="66"/>
      <c r="D142" s="66"/>
      <c r="E142" s="66"/>
      <c r="F142" s="66"/>
      <c r="G142" s="67"/>
      <c r="H142" s="67"/>
    </row>
    <row r="143" spans="2:8">
      <c r="B143" s="66"/>
      <c r="C143" s="66"/>
      <c r="D143" s="66"/>
      <c r="E143" s="66"/>
      <c r="F143" s="66"/>
      <c r="G143" s="67"/>
      <c r="H143" s="67"/>
    </row>
    <row r="144" spans="2:8">
      <c r="B144" s="66"/>
      <c r="C144" s="66"/>
      <c r="D144" s="66"/>
      <c r="E144" s="66"/>
      <c r="F144" s="66"/>
      <c r="G144" s="67"/>
      <c r="H144" s="67"/>
    </row>
    <row r="145" spans="2:8">
      <c r="B145" s="66"/>
      <c r="C145" s="66"/>
      <c r="D145" s="66"/>
      <c r="E145" s="66"/>
      <c r="F145" s="66"/>
      <c r="G145" s="67"/>
      <c r="H145" s="67"/>
    </row>
    <row r="146" spans="2:8">
      <c r="B146" s="66"/>
      <c r="C146" s="66"/>
      <c r="D146" s="66"/>
      <c r="E146" s="66"/>
      <c r="F146" s="66"/>
      <c r="G146" s="67"/>
      <c r="H146" s="67"/>
    </row>
    <row r="147" spans="2:8">
      <c r="B147" s="66"/>
      <c r="C147" s="66"/>
      <c r="D147" s="66"/>
      <c r="E147" s="66"/>
      <c r="F147" s="66"/>
      <c r="G147" s="67"/>
      <c r="H147" s="67"/>
    </row>
    <row r="148" spans="2:8">
      <c r="B148" s="66"/>
      <c r="C148" s="66"/>
      <c r="D148" s="66"/>
      <c r="E148" s="66"/>
      <c r="F148" s="66"/>
      <c r="G148" s="67"/>
      <c r="H148" s="67"/>
    </row>
    <row r="149" spans="2:8">
      <c r="B149" s="66"/>
      <c r="C149" s="66"/>
      <c r="D149" s="66"/>
      <c r="E149" s="66"/>
      <c r="F149" s="66"/>
      <c r="G149" s="67"/>
      <c r="H149" s="67"/>
    </row>
    <row r="150" spans="2:8">
      <c r="B150" s="66"/>
      <c r="C150" s="66"/>
      <c r="D150" s="66"/>
      <c r="E150" s="66"/>
      <c r="F150" s="66"/>
      <c r="G150" s="67"/>
      <c r="H150" s="67"/>
    </row>
    <row r="151" spans="2:8">
      <c r="B151" s="66"/>
      <c r="C151" s="66"/>
      <c r="D151" s="66"/>
      <c r="E151" s="66"/>
      <c r="F151" s="66"/>
      <c r="G151" s="67"/>
      <c r="H151" s="67"/>
    </row>
    <row r="152" spans="2:8">
      <c r="B152" s="66"/>
      <c r="C152" s="66"/>
      <c r="D152" s="66"/>
      <c r="E152" s="66"/>
      <c r="F152" s="66"/>
      <c r="G152" s="67"/>
      <c r="H152" s="67"/>
    </row>
    <row r="153" spans="2:8">
      <c r="B153" s="66"/>
      <c r="C153" s="66"/>
      <c r="D153" s="66"/>
      <c r="E153" s="66"/>
      <c r="F153" s="66"/>
      <c r="G153" s="67"/>
      <c r="H153" s="67"/>
    </row>
    <row r="154" spans="2:8">
      <c r="B154" s="66"/>
      <c r="C154" s="66"/>
      <c r="D154" s="66"/>
      <c r="E154" s="66"/>
      <c r="F154" s="66"/>
      <c r="G154" s="67"/>
      <c r="H154" s="67"/>
    </row>
    <row r="155" spans="2:8">
      <c r="B155" s="66"/>
      <c r="C155" s="66"/>
      <c r="D155" s="66"/>
      <c r="E155" s="66"/>
      <c r="F155" s="66"/>
      <c r="G155" s="67"/>
      <c r="H155" s="67"/>
    </row>
    <row r="156" spans="2:8">
      <c r="B156" s="66"/>
      <c r="C156" s="66"/>
      <c r="D156" s="66"/>
      <c r="E156" s="66"/>
      <c r="F156" s="66"/>
      <c r="G156" s="67"/>
      <c r="H156" s="67"/>
    </row>
    <row r="157" spans="2:8">
      <c r="B157" s="66"/>
      <c r="C157" s="66"/>
      <c r="D157" s="66"/>
      <c r="E157" s="66"/>
      <c r="F157" s="66"/>
      <c r="G157" s="67"/>
      <c r="H157" s="67"/>
    </row>
    <row r="158" spans="2:8">
      <c r="B158" s="66"/>
      <c r="C158" s="66"/>
      <c r="D158" s="66"/>
      <c r="E158" s="66"/>
      <c r="F158" s="66"/>
      <c r="G158" s="67"/>
      <c r="H158" s="67"/>
    </row>
    <row r="159" spans="2:8">
      <c r="B159" s="66"/>
      <c r="C159" s="66"/>
      <c r="D159" s="66"/>
      <c r="E159" s="66"/>
      <c r="F159" s="66"/>
      <c r="G159" s="67"/>
      <c r="H159" s="67"/>
    </row>
    <row r="160" spans="2:8">
      <c r="B160" s="66"/>
      <c r="C160" s="66"/>
      <c r="D160" s="66"/>
      <c r="E160" s="66"/>
      <c r="F160" s="66"/>
      <c r="G160" s="67"/>
      <c r="H160" s="67"/>
    </row>
    <row r="161" spans="2:8">
      <c r="B161" s="66"/>
      <c r="C161" s="66"/>
      <c r="D161" s="66"/>
      <c r="E161" s="66"/>
      <c r="F161" s="66"/>
      <c r="G161" s="67"/>
      <c r="H161" s="67"/>
    </row>
    <row r="162" spans="2:8">
      <c r="B162" s="66"/>
      <c r="C162" s="66"/>
      <c r="D162" s="66"/>
      <c r="E162" s="66"/>
      <c r="F162" s="66"/>
      <c r="G162" s="67"/>
      <c r="H162" s="67"/>
    </row>
    <row r="163" spans="2:8">
      <c r="B163" s="66"/>
      <c r="C163" s="66"/>
      <c r="D163" s="66"/>
      <c r="E163" s="66"/>
      <c r="F163" s="66"/>
      <c r="G163" s="67"/>
      <c r="H163" s="67"/>
    </row>
    <row r="164" spans="2:8">
      <c r="B164" s="66"/>
      <c r="C164" s="66"/>
      <c r="D164" s="66"/>
      <c r="E164" s="66"/>
      <c r="F164" s="66"/>
      <c r="G164" s="67"/>
      <c r="H164" s="67"/>
    </row>
    <row r="165" spans="2:8">
      <c r="B165" s="66"/>
      <c r="C165" s="66"/>
      <c r="D165" s="66"/>
      <c r="E165" s="66"/>
      <c r="F165" s="66"/>
      <c r="G165" s="67"/>
      <c r="H165" s="67"/>
    </row>
    <row r="166" spans="2:8">
      <c r="B166" s="66"/>
      <c r="C166" s="66"/>
      <c r="D166" s="66"/>
      <c r="E166" s="66"/>
      <c r="F166" s="66"/>
      <c r="G166" s="67"/>
      <c r="H166" s="67"/>
    </row>
    <row r="167" spans="2:8">
      <c r="B167" s="66"/>
      <c r="C167" s="66"/>
      <c r="D167" s="66"/>
      <c r="E167" s="66"/>
      <c r="F167" s="66"/>
      <c r="G167" s="67"/>
      <c r="H167" s="67"/>
    </row>
    <row r="168" spans="2:8">
      <c r="B168" s="66"/>
      <c r="C168" s="66"/>
      <c r="D168" s="66"/>
      <c r="E168" s="66"/>
      <c r="F168" s="66"/>
      <c r="G168" s="67"/>
      <c r="H168" s="67"/>
    </row>
    <row r="169" spans="2:8">
      <c r="B169" s="66"/>
      <c r="C169" s="66"/>
      <c r="D169" s="66"/>
      <c r="E169" s="66"/>
      <c r="F169" s="66"/>
      <c r="G169" s="67"/>
      <c r="H169" s="67"/>
    </row>
    <row r="170" spans="2:8">
      <c r="B170" s="66"/>
      <c r="C170" s="66"/>
      <c r="D170" s="66"/>
      <c r="E170" s="66"/>
      <c r="F170" s="66"/>
      <c r="G170" s="67"/>
      <c r="H170" s="67"/>
    </row>
    <row r="171" spans="2:8">
      <c r="B171" s="66"/>
      <c r="C171" s="66"/>
      <c r="D171" s="66"/>
      <c r="E171" s="66"/>
      <c r="F171" s="66"/>
      <c r="G171" s="67"/>
      <c r="H171" s="67"/>
    </row>
    <row r="172" spans="2:8">
      <c r="B172" s="66"/>
      <c r="C172" s="66"/>
      <c r="D172" s="66"/>
      <c r="E172" s="66"/>
      <c r="F172" s="66"/>
      <c r="G172" s="67"/>
      <c r="H172" s="67"/>
    </row>
    <row r="173" spans="2:8">
      <c r="B173" s="66"/>
      <c r="C173" s="66"/>
      <c r="D173" s="66"/>
      <c r="E173" s="66"/>
      <c r="F173" s="66"/>
      <c r="G173" s="67"/>
      <c r="H173" s="67"/>
    </row>
    <row r="174" spans="2:8">
      <c r="B174" s="66"/>
      <c r="C174" s="66"/>
      <c r="D174" s="66"/>
      <c r="E174" s="66"/>
      <c r="F174" s="66"/>
      <c r="G174" s="67"/>
      <c r="H174" s="67"/>
    </row>
    <row r="175" spans="2:8">
      <c r="B175" s="66"/>
      <c r="C175" s="66"/>
      <c r="D175" s="66"/>
      <c r="E175" s="66"/>
      <c r="F175" s="66"/>
      <c r="G175" s="67"/>
      <c r="H175" s="67"/>
    </row>
    <row r="176" spans="2:8">
      <c r="B176" s="66"/>
      <c r="C176" s="66"/>
      <c r="D176" s="66"/>
      <c r="E176" s="66"/>
      <c r="F176" s="66"/>
      <c r="G176" s="67"/>
      <c r="H176" s="67"/>
    </row>
    <row r="177" spans="2:8">
      <c r="B177" s="66"/>
      <c r="C177" s="66"/>
      <c r="D177" s="66"/>
      <c r="E177" s="66"/>
      <c r="F177" s="66"/>
      <c r="G177" s="67"/>
      <c r="H177" s="67"/>
    </row>
    <row r="178" spans="2:8">
      <c r="B178" s="66"/>
      <c r="C178" s="66"/>
      <c r="D178" s="66"/>
      <c r="E178" s="66"/>
      <c r="F178" s="66"/>
      <c r="G178" s="67"/>
      <c r="H178" s="67"/>
    </row>
    <row r="179" spans="2:8">
      <c r="B179" s="66"/>
      <c r="C179" s="66"/>
      <c r="D179" s="66"/>
      <c r="E179" s="66"/>
      <c r="F179" s="66"/>
      <c r="G179" s="67"/>
      <c r="H179" s="67"/>
    </row>
    <row r="180" spans="2:8">
      <c r="B180" s="66"/>
      <c r="C180" s="66"/>
      <c r="D180" s="66"/>
      <c r="E180" s="66"/>
      <c r="F180" s="66"/>
      <c r="G180" s="67"/>
      <c r="H180" s="67"/>
    </row>
    <row r="181" spans="2:8">
      <c r="B181" s="66"/>
      <c r="C181" s="66"/>
      <c r="D181" s="66"/>
      <c r="E181" s="66"/>
      <c r="F181" s="66"/>
      <c r="G181" s="67"/>
      <c r="H181" s="67"/>
    </row>
    <row r="182" spans="2:8">
      <c r="B182" s="66"/>
      <c r="C182" s="66"/>
      <c r="D182" s="66"/>
      <c r="E182" s="66"/>
      <c r="F182" s="66"/>
      <c r="G182" s="67"/>
      <c r="H182" s="67"/>
    </row>
    <row r="183" spans="2:8">
      <c r="B183" s="66"/>
      <c r="C183" s="66"/>
      <c r="D183" s="66"/>
      <c r="E183" s="66"/>
      <c r="F183" s="66"/>
      <c r="G183" s="67"/>
      <c r="H183" s="67"/>
    </row>
    <row r="184" spans="2:8">
      <c r="B184" s="66"/>
      <c r="C184" s="66"/>
      <c r="D184" s="66"/>
      <c r="E184" s="66"/>
      <c r="F184" s="66"/>
      <c r="G184" s="67"/>
      <c r="H184" s="67"/>
    </row>
    <row r="185" spans="2:8">
      <c r="B185" s="66"/>
      <c r="C185" s="66"/>
      <c r="D185" s="66"/>
      <c r="E185" s="66"/>
      <c r="F185" s="66"/>
      <c r="G185" s="67"/>
      <c r="H185" s="67"/>
    </row>
    <row r="186" spans="2:8">
      <c r="B186" s="66"/>
      <c r="C186" s="66"/>
      <c r="D186" s="66"/>
      <c r="E186" s="66"/>
      <c r="F186" s="66"/>
      <c r="G186" s="67"/>
      <c r="H186" s="67"/>
    </row>
    <row r="187" spans="2:8">
      <c r="B187" s="66"/>
      <c r="C187" s="66"/>
      <c r="D187" s="66"/>
      <c r="E187" s="66"/>
      <c r="F187" s="66"/>
      <c r="G187" s="67"/>
      <c r="H187" s="67"/>
    </row>
    <row r="188" spans="2:8">
      <c r="B188" s="66"/>
      <c r="C188" s="66"/>
      <c r="D188" s="66"/>
      <c r="E188" s="66"/>
      <c r="F188" s="66"/>
      <c r="G188" s="67"/>
      <c r="H188" s="67"/>
    </row>
    <row r="189" spans="2:8">
      <c r="B189" s="66"/>
      <c r="C189" s="66"/>
      <c r="D189" s="66"/>
      <c r="E189" s="66"/>
      <c r="F189" s="66"/>
      <c r="G189" s="67"/>
      <c r="H189" s="67"/>
    </row>
    <row r="190" spans="2:8">
      <c r="B190" s="66"/>
      <c r="C190" s="66"/>
      <c r="D190" s="66"/>
      <c r="E190" s="66"/>
      <c r="F190" s="66"/>
      <c r="G190" s="67"/>
      <c r="H190" s="67"/>
    </row>
    <row r="191" spans="2:8">
      <c r="B191" s="66"/>
      <c r="C191" s="66"/>
      <c r="D191" s="66"/>
      <c r="E191" s="66"/>
      <c r="F191" s="66"/>
      <c r="G191" s="67"/>
      <c r="H191" s="67"/>
    </row>
    <row r="192" spans="2:8">
      <c r="B192" s="66"/>
      <c r="C192" s="66"/>
      <c r="D192" s="66"/>
      <c r="E192" s="66"/>
      <c r="F192" s="66"/>
      <c r="G192" s="67"/>
      <c r="H192" s="67"/>
    </row>
    <row r="193" spans="2:8">
      <c r="B193" s="66"/>
      <c r="C193" s="66"/>
      <c r="D193" s="66"/>
      <c r="E193" s="66"/>
      <c r="F193" s="66"/>
      <c r="G193" s="67"/>
      <c r="H193" s="67"/>
    </row>
    <row r="194" spans="2:8">
      <c r="B194" s="66"/>
      <c r="C194" s="66"/>
      <c r="D194" s="66"/>
      <c r="E194" s="66"/>
      <c r="F194" s="66"/>
      <c r="G194" s="67"/>
      <c r="H194" s="67"/>
    </row>
    <row r="195" spans="2:8">
      <c r="B195" s="66"/>
      <c r="C195" s="66"/>
      <c r="D195" s="66"/>
      <c r="E195" s="66"/>
      <c r="F195" s="66"/>
      <c r="G195" s="67"/>
      <c r="H195" s="67"/>
    </row>
    <row r="196" spans="2:8">
      <c r="B196" s="66"/>
      <c r="C196" s="66"/>
      <c r="D196" s="66"/>
      <c r="E196" s="66"/>
      <c r="F196" s="66"/>
      <c r="G196" s="67"/>
      <c r="H196" s="67"/>
    </row>
    <row r="197" spans="2:8">
      <c r="B197" s="66"/>
      <c r="C197" s="66"/>
      <c r="D197" s="66"/>
      <c r="E197" s="66"/>
      <c r="F197" s="66"/>
      <c r="G197" s="67"/>
      <c r="H197" s="67"/>
    </row>
    <row r="198" spans="2:8">
      <c r="B198" s="66"/>
      <c r="C198" s="66"/>
      <c r="D198" s="66"/>
      <c r="E198" s="66"/>
      <c r="F198" s="66"/>
      <c r="G198" s="67"/>
      <c r="H198" s="67"/>
    </row>
    <row r="199" spans="2:8">
      <c r="B199" s="66"/>
      <c r="C199" s="66"/>
      <c r="D199" s="66"/>
      <c r="E199" s="66"/>
      <c r="F199" s="66"/>
      <c r="G199" s="67"/>
      <c r="H199" s="67"/>
    </row>
    <row r="200" spans="2:8">
      <c r="B200" s="66"/>
      <c r="C200" s="66"/>
      <c r="D200" s="66"/>
      <c r="E200" s="66"/>
      <c r="F200" s="66"/>
      <c r="G200" s="67"/>
      <c r="H200" s="67"/>
    </row>
    <row r="201" spans="2:8">
      <c r="B201" s="66"/>
      <c r="C201" s="66"/>
      <c r="D201" s="66"/>
      <c r="E201" s="66"/>
      <c r="F201" s="66"/>
      <c r="G201" s="67"/>
      <c r="H201" s="67"/>
    </row>
    <row r="202" spans="2:8">
      <c r="B202" s="66"/>
      <c r="C202" s="66"/>
      <c r="D202" s="66"/>
      <c r="E202" s="66"/>
      <c r="F202" s="66"/>
      <c r="G202" s="67"/>
      <c r="H202" s="67"/>
    </row>
    <row r="203" spans="2:8">
      <c r="B203" s="66"/>
      <c r="C203" s="66"/>
      <c r="D203" s="66"/>
      <c r="E203" s="66"/>
      <c r="F203" s="66"/>
      <c r="G203" s="67"/>
      <c r="H203" s="67"/>
    </row>
    <row r="204" spans="2:8">
      <c r="B204" s="66"/>
      <c r="C204" s="66"/>
      <c r="D204" s="66"/>
      <c r="E204" s="66"/>
      <c r="F204" s="66"/>
      <c r="G204" s="67"/>
      <c r="H204" s="67"/>
    </row>
    <row r="205" spans="2:8">
      <c r="B205" s="66"/>
      <c r="C205" s="66"/>
      <c r="D205" s="66"/>
      <c r="E205" s="66"/>
      <c r="F205" s="66"/>
      <c r="G205" s="67"/>
      <c r="H205" s="67"/>
    </row>
    <row r="206" spans="2:8">
      <c r="B206" s="66"/>
      <c r="C206" s="66"/>
      <c r="D206" s="66"/>
      <c r="E206" s="66"/>
      <c r="F206" s="66"/>
      <c r="G206" s="67"/>
      <c r="H206" s="67"/>
    </row>
    <row r="207" spans="2:8">
      <c r="B207" s="66"/>
      <c r="C207" s="66"/>
      <c r="D207" s="66"/>
      <c r="E207" s="66"/>
      <c r="F207" s="66"/>
      <c r="G207" s="67"/>
      <c r="H207" s="67"/>
    </row>
    <row r="208" spans="2:8">
      <c r="B208" s="66"/>
      <c r="C208" s="66"/>
      <c r="D208" s="66"/>
      <c r="E208" s="66"/>
      <c r="F208" s="66"/>
      <c r="G208" s="67"/>
      <c r="H208" s="67"/>
    </row>
    <row r="209" spans="2:8">
      <c r="B209" s="66"/>
      <c r="C209" s="66"/>
      <c r="D209" s="66"/>
      <c r="E209" s="66"/>
      <c r="F209" s="66"/>
      <c r="G209" s="67"/>
      <c r="H209" s="67"/>
    </row>
    <row r="210" spans="2:8">
      <c r="B210" s="66"/>
      <c r="C210" s="66"/>
      <c r="D210" s="66"/>
      <c r="E210" s="66"/>
      <c r="F210" s="66"/>
      <c r="G210" s="67"/>
      <c r="H210" s="67"/>
    </row>
    <row r="211" spans="2:8">
      <c r="B211" s="66"/>
      <c r="C211" s="66"/>
      <c r="D211" s="66"/>
      <c r="E211" s="66"/>
      <c r="F211" s="66"/>
      <c r="G211" s="67"/>
      <c r="H211" s="67"/>
    </row>
    <row r="212" spans="2:8">
      <c r="B212" s="66"/>
      <c r="C212" s="66"/>
      <c r="D212" s="66"/>
      <c r="E212" s="66"/>
      <c r="F212" s="66"/>
      <c r="G212" s="67"/>
      <c r="H212" s="67"/>
    </row>
    <row r="213" spans="2:8">
      <c r="B213" s="66"/>
      <c r="C213" s="66"/>
      <c r="D213" s="66"/>
      <c r="E213" s="66"/>
      <c r="F213" s="66"/>
      <c r="G213" s="67"/>
      <c r="H213" s="67"/>
    </row>
    <row r="214" spans="2:8">
      <c r="B214" s="66"/>
      <c r="C214" s="66"/>
      <c r="D214" s="66"/>
      <c r="E214" s="66"/>
      <c r="F214" s="66"/>
      <c r="G214" s="67"/>
      <c r="H214" s="67"/>
    </row>
    <row r="215" spans="2:8">
      <c r="B215" s="66"/>
      <c r="C215" s="66"/>
      <c r="D215" s="66"/>
      <c r="E215" s="66"/>
      <c r="F215" s="66"/>
      <c r="G215" s="67"/>
      <c r="H215" s="67"/>
    </row>
    <row r="216" spans="2:8">
      <c r="B216" s="66"/>
      <c r="C216" s="66"/>
      <c r="D216" s="66"/>
      <c r="E216" s="66"/>
      <c r="F216" s="66"/>
      <c r="G216" s="67"/>
      <c r="H216" s="67"/>
    </row>
    <row r="217" spans="2:8">
      <c r="B217" s="66"/>
      <c r="C217" s="66"/>
      <c r="D217" s="66"/>
      <c r="E217" s="66"/>
      <c r="F217" s="66"/>
      <c r="G217" s="67"/>
      <c r="H217" s="67"/>
    </row>
    <row r="218" spans="2:8">
      <c r="B218" s="66"/>
      <c r="C218" s="66"/>
      <c r="D218" s="66"/>
      <c r="E218" s="66"/>
      <c r="F218" s="66"/>
      <c r="G218" s="67"/>
      <c r="H218" s="67"/>
    </row>
    <row r="219" spans="2:8">
      <c r="B219" s="66"/>
      <c r="C219" s="66"/>
      <c r="D219" s="66"/>
      <c r="E219" s="66"/>
      <c r="F219" s="66"/>
      <c r="G219" s="67"/>
      <c r="H219" s="67"/>
    </row>
    <row r="220" spans="2:8">
      <c r="B220" s="66"/>
      <c r="C220" s="66"/>
      <c r="D220" s="66"/>
      <c r="E220" s="66"/>
      <c r="F220" s="66"/>
      <c r="G220" s="67"/>
      <c r="H220" s="67"/>
    </row>
    <row r="221" spans="2:8">
      <c r="B221" s="66"/>
      <c r="C221" s="66"/>
      <c r="D221" s="66"/>
      <c r="E221" s="66"/>
      <c r="F221" s="66"/>
      <c r="G221" s="67"/>
      <c r="H221" s="67"/>
    </row>
    <row r="222" spans="2:8">
      <c r="B222" s="66"/>
      <c r="C222" s="66"/>
      <c r="D222" s="66"/>
      <c r="E222" s="66"/>
      <c r="F222" s="66"/>
      <c r="G222" s="67"/>
      <c r="H222" s="67"/>
    </row>
    <row r="223" spans="2:8">
      <c r="B223" s="66"/>
      <c r="C223" s="66"/>
      <c r="D223" s="66"/>
      <c r="E223" s="66"/>
      <c r="F223" s="66"/>
      <c r="G223" s="67"/>
      <c r="H223" s="67"/>
    </row>
    <row r="224" spans="2:8">
      <c r="B224" s="66"/>
      <c r="C224" s="66"/>
      <c r="D224" s="66"/>
      <c r="E224" s="66"/>
      <c r="F224" s="66"/>
      <c r="G224" s="67"/>
      <c r="H224" s="67"/>
    </row>
    <row r="225" spans="2:8">
      <c r="B225" s="66"/>
      <c r="C225" s="66"/>
      <c r="D225" s="66"/>
      <c r="E225" s="66"/>
      <c r="F225" s="66"/>
      <c r="G225" s="67"/>
      <c r="H225" s="67"/>
    </row>
    <row r="226" spans="2:8">
      <c r="B226" s="66"/>
      <c r="C226" s="66"/>
      <c r="D226" s="66"/>
      <c r="E226" s="66"/>
      <c r="F226" s="66"/>
      <c r="G226" s="67"/>
      <c r="H226" s="67"/>
    </row>
    <row r="227" spans="2:8">
      <c r="B227" s="66"/>
      <c r="C227" s="66"/>
      <c r="D227" s="66"/>
      <c r="E227" s="66"/>
      <c r="F227" s="66"/>
      <c r="G227" s="67"/>
      <c r="H227" s="67"/>
    </row>
    <row r="228" spans="2:8">
      <c r="B228" s="66"/>
      <c r="C228" s="66"/>
      <c r="D228" s="66"/>
      <c r="E228" s="66"/>
      <c r="F228" s="66"/>
      <c r="G228" s="67"/>
      <c r="H228" s="67"/>
    </row>
    <row r="229" spans="2:8">
      <c r="B229" s="66"/>
      <c r="C229" s="66"/>
      <c r="D229" s="66"/>
      <c r="E229" s="66"/>
      <c r="F229" s="66"/>
      <c r="G229" s="67"/>
      <c r="H229" s="67"/>
    </row>
    <row r="230" spans="2:8">
      <c r="B230" s="66"/>
      <c r="C230" s="66"/>
      <c r="D230" s="66"/>
      <c r="E230" s="66"/>
      <c r="F230" s="66"/>
      <c r="G230" s="67"/>
      <c r="H230" s="67"/>
    </row>
    <row r="231" spans="2:8">
      <c r="B231" s="66"/>
      <c r="C231" s="66"/>
      <c r="D231" s="66"/>
      <c r="E231" s="66"/>
      <c r="F231" s="66"/>
      <c r="G231" s="67"/>
      <c r="H231" s="67"/>
    </row>
    <row r="232" spans="2:8">
      <c r="B232" s="66"/>
      <c r="C232" s="66"/>
      <c r="D232" s="66"/>
      <c r="E232" s="66"/>
      <c r="F232" s="66"/>
      <c r="G232" s="67"/>
      <c r="H232" s="67"/>
    </row>
    <row r="233" spans="2:8">
      <c r="B233" s="66"/>
      <c r="C233" s="66"/>
      <c r="D233" s="66"/>
      <c r="E233" s="66"/>
      <c r="F233" s="66"/>
      <c r="G233" s="67"/>
      <c r="H233" s="67"/>
    </row>
    <row r="234" spans="2:8">
      <c r="B234" s="66"/>
      <c r="C234" s="66"/>
      <c r="D234" s="66"/>
      <c r="E234" s="66"/>
      <c r="F234" s="66"/>
      <c r="G234" s="67"/>
      <c r="H234" s="67"/>
    </row>
    <row r="235" spans="2:8">
      <c r="B235" s="66"/>
      <c r="C235" s="66"/>
      <c r="D235" s="66"/>
      <c r="E235" s="66"/>
      <c r="F235" s="66"/>
      <c r="G235" s="67"/>
      <c r="H235" s="67"/>
    </row>
    <row r="236" spans="2:8">
      <c r="B236" s="66"/>
      <c r="C236" s="66"/>
      <c r="D236" s="66"/>
      <c r="E236" s="66"/>
      <c r="F236" s="66"/>
      <c r="G236" s="67"/>
      <c r="H236" s="67"/>
    </row>
    <row r="237" spans="2:8">
      <c r="B237" s="66"/>
      <c r="C237" s="66"/>
      <c r="D237" s="66"/>
      <c r="E237" s="66"/>
      <c r="F237" s="66"/>
      <c r="G237" s="67"/>
      <c r="H237" s="67"/>
    </row>
    <row r="238" spans="2:8">
      <c r="B238" s="66"/>
      <c r="C238" s="66"/>
      <c r="D238" s="66"/>
      <c r="E238" s="66"/>
      <c r="F238" s="66"/>
      <c r="G238" s="67"/>
      <c r="H238" s="67"/>
    </row>
    <row r="239" spans="2:8">
      <c r="B239" s="66"/>
      <c r="C239" s="66"/>
      <c r="D239" s="66"/>
      <c r="E239" s="66"/>
      <c r="F239" s="66"/>
      <c r="G239" s="67"/>
      <c r="H239" s="67"/>
    </row>
    <row r="240" spans="2:8">
      <c r="B240" s="66"/>
      <c r="C240" s="66"/>
      <c r="D240" s="66"/>
      <c r="E240" s="66"/>
      <c r="F240" s="66"/>
      <c r="G240" s="67"/>
      <c r="H240" s="67"/>
    </row>
    <row r="241" spans="2:8">
      <c r="B241" s="66"/>
      <c r="C241" s="66"/>
      <c r="D241" s="66"/>
      <c r="E241" s="66"/>
      <c r="F241" s="66"/>
      <c r="G241" s="67"/>
      <c r="H241" s="67"/>
    </row>
    <row r="242" spans="2:8">
      <c r="B242" s="66"/>
      <c r="C242" s="66"/>
      <c r="D242" s="66"/>
      <c r="E242" s="66"/>
      <c r="F242" s="66"/>
      <c r="G242" s="67"/>
      <c r="H242" s="67"/>
    </row>
    <row r="243" spans="2:8">
      <c r="B243" s="66"/>
      <c r="C243" s="66"/>
      <c r="D243" s="66"/>
      <c r="E243" s="66"/>
      <c r="F243" s="66"/>
      <c r="G243" s="67"/>
      <c r="H243" s="67"/>
    </row>
    <row r="244" spans="2:8">
      <c r="B244" s="66"/>
      <c r="C244" s="66"/>
      <c r="D244" s="66"/>
      <c r="E244" s="66"/>
      <c r="F244" s="66"/>
      <c r="G244" s="67"/>
      <c r="H244" s="67"/>
    </row>
    <row r="245" spans="2:8">
      <c r="B245" s="66"/>
      <c r="C245" s="66"/>
      <c r="D245" s="66"/>
      <c r="E245" s="66"/>
      <c r="F245" s="66"/>
      <c r="G245" s="67"/>
      <c r="H245" s="67"/>
    </row>
    <row r="246" spans="2:8">
      <c r="B246" s="66"/>
      <c r="C246" s="66"/>
      <c r="D246" s="66"/>
      <c r="E246" s="66"/>
      <c r="F246" s="66"/>
      <c r="G246" s="67"/>
      <c r="H246" s="67"/>
    </row>
    <row r="247" spans="2:8">
      <c r="B247" s="66"/>
      <c r="C247" s="66"/>
      <c r="D247" s="66"/>
      <c r="E247" s="66"/>
      <c r="F247" s="66"/>
      <c r="G247" s="67"/>
      <c r="H247" s="67"/>
    </row>
    <row r="248" spans="2:8">
      <c r="B248" s="66"/>
      <c r="C248" s="66"/>
      <c r="D248" s="66"/>
      <c r="E248" s="66"/>
      <c r="F248" s="66"/>
      <c r="G248" s="67"/>
      <c r="H248" s="67"/>
    </row>
    <row r="249" spans="2:8">
      <c r="B249" s="66"/>
      <c r="C249" s="66"/>
      <c r="D249" s="66"/>
      <c r="E249" s="66"/>
      <c r="F249" s="66"/>
      <c r="G249" s="67"/>
      <c r="H249" s="67"/>
    </row>
    <row r="250" spans="2:8">
      <c r="B250" s="66"/>
      <c r="C250" s="66"/>
      <c r="D250" s="66"/>
      <c r="E250" s="66"/>
      <c r="F250" s="66"/>
      <c r="G250" s="67"/>
      <c r="H250" s="67"/>
    </row>
    <row r="251" spans="2:8">
      <c r="B251" s="66"/>
      <c r="C251" s="66"/>
      <c r="D251" s="66"/>
      <c r="E251" s="66"/>
      <c r="F251" s="66"/>
      <c r="G251" s="67"/>
      <c r="H251" s="67"/>
    </row>
    <row r="252" spans="2:8">
      <c r="B252" s="66"/>
      <c r="C252" s="66"/>
      <c r="D252" s="66"/>
      <c r="E252" s="66"/>
      <c r="F252" s="66"/>
      <c r="G252" s="67"/>
      <c r="H252" s="67"/>
    </row>
    <row r="253" spans="2:8">
      <c r="B253" s="66"/>
      <c r="C253" s="66"/>
      <c r="D253" s="66"/>
      <c r="E253" s="66"/>
      <c r="F253" s="66"/>
      <c r="G253" s="67"/>
      <c r="H253" s="67"/>
    </row>
    <row r="254" spans="2:8">
      <c r="B254" s="66"/>
      <c r="C254" s="66"/>
      <c r="D254" s="66"/>
      <c r="E254" s="66"/>
      <c r="F254" s="66"/>
      <c r="G254" s="67"/>
      <c r="H254" s="67"/>
    </row>
    <row r="255" spans="2:8">
      <c r="B255" s="66"/>
      <c r="C255" s="66"/>
      <c r="D255" s="66"/>
      <c r="E255" s="66"/>
      <c r="F255" s="66"/>
      <c r="G255" s="67"/>
      <c r="H255" s="67"/>
    </row>
    <row r="256" spans="2:8">
      <c r="B256" s="66"/>
      <c r="C256" s="66"/>
      <c r="D256" s="66"/>
      <c r="E256" s="66"/>
      <c r="F256" s="66"/>
      <c r="G256" s="67"/>
      <c r="H256" s="67"/>
    </row>
    <row r="257" spans="2:8">
      <c r="B257" s="66"/>
      <c r="C257" s="66"/>
      <c r="D257" s="66"/>
      <c r="E257" s="66"/>
      <c r="F257" s="66"/>
      <c r="G257" s="67"/>
      <c r="H257" s="67"/>
    </row>
    <row r="258" spans="2:8">
      <c r="B258" s="66"/>
      <c r="C258" s="66"/>
      <c r="D258" s="66"/>
      <c r="E258" s="66"/>
      <c r="F258" s="66"/>
      <c r="G258" s="67"/>
      <c r="H258" s="67"/>
    </row>
    <row r="259" spans="2:8">
      <c r="B259" s="66"/>
      <c r="C259" s="66"/>
      <c r="D259" s="66"/>
      <c r="E259" s="66"/>
      <c r="F259" s="66"/>
      <c r="G259" s="67"/>
      <c r="H259" s="67"/>
    </row>
    <row r="260" spans="2:8">
      <c r="B260" s="66"/>
      <c r="C260" s="66"/>
      <c r="D260" s="66"/>
      <c r="E260" s="66"/>
      <c r="F260" s="66"/>
      <c r="G260" s="67"/>
      <c r="H260" s="67"/>
    </row>
    <row r="261" spans="2:8">
      <c r="B261" s="66"/>
      <c r="C261" s="66"/>
      <c r="D261" s="66"/>
      <c r="E261" s="66"/>
      <c r="F261" s="66"/>
      <c r="G261" s="67"/>
      <c r="H261" s="67"/>
    </row>
    <row r="262" spans="2:8">
      <c r="B262" s="66"/>
      <c r="C262" s="66"/>
      <c r="D262" s="66"/>
      <c r="E262" s="66"/>
      <c r="F262" s="66"/>
      <c r="G262" s="67"/>
      <c r="H262" s="67"/>
    </row>
    <row r="263" spans="2:8">
      <c r="B263" s="66"/>
      <c r="C263" s="66"/>
      <c r="D263" s="66"/>
      <c r="E263" s="66"/>
      <c r="F263" s="66"/>
      <c r="G263" s="67"/>
      <c r="H263" s="67"/>
    </row>
    <row r="264" spans="2:8">
      <c r="B264" s="66"/>
      <c r="C264" s="66"/>
      <c r="D264" s="66"/>
      <c r="E264" s="66"/>
      <c r="F264" s="66"/>
      <c r="G264" s="67"/>
      <c r="H264" s="67"/>
    </row>
    <row r="265" spans="2:8">
      <c r="B265" s="66"/>
      <c r="C265" s="66"/>
      <c r="D265" s="66"/>
      <c r="E265" s="66"/>
      <c r="F265" s="66"/>
      <c r="G265" s="67"/>
      <c r="H265" s="67"/>
    </row>
    <row r="266" spans="2:8">
      <c r="B266" s="66"/>
      <c r="C266" s="66"/>
      <c r="D266" s="66"/>
      <c r="E266" s="66"/>
      <c r="F266" s="66"/>
      <c r="G266" s="67"/>
      <c r="H266" s="67"/>
    </row>
    <row r="267" spans="2:8">
      <c r="B267" s="66"/>
      <c r="C267" s="66"/>
      <c r="D267" s="66"/>
      <c r="E267" s="66"/>
      <c r="F267" s="66"/>
      <c r="G267" s="67"/>
      <c r="H267" s="67"/>
    </row>
    <row r="268" spans="2:8">
      <c r="B268" s="66"/>
      <c r="C268" s="66"/>
      <c r="D268" s="66"/>
      <c r="E268" s="66"/>
      <c r="F268" s="66"/>
      <c r="G268" s="67"/>
      <c r="H268" s="67"/>
    </row>
    <row r="269" spans="2:8">
      <c r="B269" s="66"/>
      <c r="C269" s="66"/>
      <c r="D269" s="66"/>
      <c r="E269" s="66"/>
      <c r="F269" s="66"/>
      <c r="G269" s="67"/>
      <c r="H269" s="67"/>
    </row>
    <row r="270" spans="2:8">
      <c r="B270" s="66"/>
      <c r="C270" s="66"/>
      <c r="D270" s="66"/>
      <c r="E270" s="66"/>
      <c r="F270" s="66"/>
      <c r="G270" s="67"/>
      <c r="H270" s="67"/>
    </row>
    <row r="271" spans="2:8">
      <c r="B271" s="66"/>
      <c r="C271" s="66"/>
      <c r="D271" s="66"/>
      <c r="E271" s="66"/>
      <c r="F271" s="66"/>
      <c r="G271" s="67"/>
      <c r="H271" s="67"/>
    </row>
    <row r="272" spans="2:8">
      <c r="B272" s="66"/>
      <c r="C272" s="66"/>
      <c r="D272" s="66"/>
      <c r="E272" s="66"/>
      <c r="F272" s="66"/>
      <c r="G272" s="67"/>
      <c r="H272" s="67"/>
    </row>
    <row r="273" spans="2:8">
      <c r="B273" s="66"/>
      <c r="C273" s="66"/>
      <c r="D273" s="66"/>
      <c r="E273" s="66"/>
      <c r="F273" s="66"/>
      <c r="G273" s="67"/>
      <c r="H273" s="67"/>
    </row>
    <row r="274" spans="2:8">
      <c r="B274" s="66"/>
      <c r="C274" s="66"/>
      <c r="D274" s="66"/>
      <c r="E274" s="66"/>
      <c r="F274" s="66"/>
      <c r="G274" s="67"/>
      <c r="H274" s="67"/>
    </row>
    <row r="275" spans="2:8">
      <c r="B275" s="66"/>
      <c r="C275" s="66"/>
      <c r="D275" s="66"/>
      <c r="E275" s="66"/>
      <c r="F275" s="66"/>
      <c r="G275" s="67"/>
      <c r="H275" s="67"/>
    </row>
    <row r="276" spans="2:8">
      <c r="B276" s="66"/>
      <c r="C276" s="66"/>
      <c r="D276" s="66"/>
      <c r="E276" s="66"/>
      <c r="F276" s="66"/>
      <c r="G276" s="67"/>
      <c r="H276" s="67"/>
    </row>
    <row r="277" spans="2:8">
      <c r="B277" s="66"/>
      <c r="C277" s="66"/>
      <c r="D277" s="66"/>
      <c r="E277" s="66"/>
      <c r="F277" s="66"/>
      <c r="G277" s="67"/>
      <c r="H277" s="67"/>
    </row>
    <row r="278" spans="2:8">
      <c r="B278" s="66"/>
      <c r="C278" s="66"/>
      <c r="D278" s="66"/>
      <c r="E278" s="66"/>
      <c r="F278" s="66"/>
      <c r="G278" s="67"/>
      <c r="H278" s="67"/>
    </row>
    <row r="279" spans="2:8">
      <c r="B279" s="66"/>
      <c r="C279" s="66"/>
      <c r="D279" s="66"/>
      <c r="E279" s="66"/>
      <c r="F279" s="66"/>
      <c r="G279" s="67"/>
      <c r="H279" s="67"/>
    </row>
    <row r="280" spans="2:8">
      <c r="B280" s="66"/>
      <c r="C280" s="66"/>
      <c r="D280" s="66"/>
      <c r="E280" s="66"/>
      <c r="F280" s="66"/>
      <c r="G280" s="67"/>
      <c r="H280" s="67"/>
    </row>
    <row r="281" spans="2:8">
      <c r="B281" s="66"/>
      <c r="C281" s="66"/>
      <c r="D281" s="66"/>
      <c r="E281" s="66"/>
      <c r="F281" s="66"/>
      <c r="G281" s="67"/>
      <c r="H281" s="67"/>
    </row>
    <row r="282" spans="2:8">
      <c r="B282" s="66"/>
      <c r="C282" s="66"/>
      <c r="D282" s="66"/>
      <c r="E282" s="66"/>
      <c r="F282" s="66"/>
      <c r="G282" s="67"/>
      <c r="H282" s="67"/>
    </row>
    <row r="283" spans="2:8">
      <c r="B283" s="66"/>
      <c r="C283" s="66"/>
      <c r="D283" s="66"/>
      <c r="E283" s="66"/>
      <c r="F283" s="66"/>
      <c r="G283" s="67"/>
      <c r="H283" s="67"/>
    </row>
    <row r="284" spans="2:8">
      <c r="B284" s="66"/>
      <c r="C284" s="66"/>
      <c r="D284" s="66"/>
      <c r="E284" s="66"/>
      <c r="F284" s="66"/>
      <c r="G284" s="67"/>
      <c r="H284" s="67"/>
    </row>
    <row r="285" spans="2:8">
      <c r="B285" s="66"/>
      <c r="C285" s="66"/>
      <c r="D285" s="66"/>
      <c r="E285" s="66"/>
      <c r="F285" s="66"/>
      <c r="G285" s="67"/>
      <c r="H285" s="67"/>
    </row>
    <row r="286" spans="2:8">
      <c r="B286" s="66"/>
      <c r="C286" s="66"/>
      <c r="D286" s="66"/>
      <c r="E286" s="66"/>
      <c r="F286" s="66"/>
      <c r="G286" s="67"/>
      <c r="H286" s="67"/>
    </row>
    <row r="287" spans="2:8">
      <c r="B287" s="66"/>
      <c r="C287" s="66"/>
      <c r="D287" s="66"/>
      <c r="E287" s="66"/>
      <c r="F287" s="66"/>
      <c r="G287" s="67"/>
      <c r="H287" s="67"/>
    </row>
    <row r="288" spans="2:8">
      <c r="B288" s="66"/>
      <c r="C288" s="66"/>
      <c r="D288" s="66"/>
      <c r="E288" s="66"/>
      <c r="F288" s="66"/>
      <c r="G288" s="67"/>
      <c r="H288" s="67"/>
    </row>
    <row r="289" spans="2:8">
      <c r="B289" s="66"/>
      <c r="C289" s="66"/>
      <c r="D289" s="66"/>
      <c r="E289" s="66"/>
      <c r="F289" s="66"/>
      <c r="G289" s="67"/>
      <c r="H289" s="67"/>
    </row>
    <row r="290" spans="2:8">
      <c r="B290" s="66"/>
      <c r="C290" s="66"/>
      <c r="D290" s="66"/>
      <c r="E290" s="66"/>
      <c r="F290" s="66"/>
      <c r="G290" s="67"/>
      <c r="H290" s="67"/>
    </row>
    <row r="291" spans="2:8">
      <c r="B291" s="66"/>
      <c r="C291" s="66"/>
      <c r="D291" s="66"/>
      <c r="E291" s="66"/>
      <c r="F291" s="66"/>
      <c r="G291" s="67"/>
      <c r="H291" s="67"/>
    </row>
    <row r="292" spans="2:8">
      <c r="B292" s="66"/>
      <c r="C292" s="66"/>
      <c r="D292" s="66"/>
      <c r="E292" s="66"/>
      <c r="F292" s="66"/>
      <c r="G292" s="67"/>
      <c r="H292" s="67"/>
    </row>
    <row r="293" spans="2:8">
      <c r="B293" s="66"/>
      <c r="C293" s="66"/>
      <c r="D293" s="66"/>
      <c r="E293" s="66"/>
      <c r="F293" s="66"/>
      <c r="G293" s="67"/>
      <c r="H293" s="67"/>
    </row>
    <row r="294" spans="2:8">
      <c r="B294" s="66"/>
      <c r="C294" s="66"/>
      <c r="D294" s="66"/>
      <c r="E294" s="66"/>
      <c r="F294" s="66"/>
      <c r="G294" s="67"/>
      <c r="H294" s="67"/>
    </row>
    <row r="295" spans="2:8">
      <c r="B295" s="66"/>
      <c r="C295" s="66"/>
      <c r="D295" s="66"/>
      <c r="E295" s="66"/>
      <c r="F295" s="66"/>
      <c r="G295" s="67"/>
      <c r="H295" s="67"/>
    </row>
    <row r="296" spans="2:8">
      <c r="B296" s="66"/>
      <c r="C296" s="66"/>
      <c r="D296" s="66"/>
      <c r="E296" s="66"/>
      <c r="F296" s="66"/>
      <c r="G296" s="67"/>
      <c r="H296" s="67"/>
    </row>
    <row r="297" spans="2:8">
      <c r="B297" s="66"/>
      <c r="C297" s="66"/>
      <c r="D297" s="66"/>
      <c r="E297" s="66"/>
      <c r="F297" s="66"/>
      <c r="G297" s="67"/>
      <c r="H297" s="67"/>
    </row>
    <row r="298" spans="2:8">
      <c r="B298" s="66"/>
      <c r="C298" s="66"/>
      <c r="D298" s="66"/>
      <c r="E298" s="66"/>
      <c r="F298" s="66"/>
      <c r="G298" s="67"/>
      <c r="H298" s="67"/>
    </row>
    <row r="299" spans="2:8">
      <c r="B299" s="66"/>
      <c r="C299" s="66"/>
      <c r="D299" s="66"/>
      <c r="E299" s="66"/>
      <c r="F299" s="66"/>
      <c r="G299" s="67"/>
      <c r="H299" s="67"/>
    </row>
    <row r="300" spans="2:8">
      <c r="B300" s="66"/>
      <c r="C300" s="66"/>
      <c r="D300" s="66"/>
      <c r="E300" s="66"/>
      <c r="F300" s="66"/>
      <c r="G300" s="67"/>
      <c r="H300" s="67"/>
    </row>
    <row r="301" spans="2:8">
      <c r="B301" s="66"/>
      <c r="C301" s="66"/>
      <c r="D301" s="66"/>
      <c r="E301" s="66"/>
      <c r="F301" s="66"/>
      <c r="G301" s="67"/>
      <c r="H301" s="67"/>
    </row>
    <row r="302" spans="2:8">
      <c r="B302" s="66"/>
      <c r="C302" s="66"/>
      <c r="D302" s="66"/>
      <c r="E302" s="66"/>
      <c r="F302" s="66"/>
      <c r="G302" s="67"/>
      <c r="H302" s="67"/>
    </row>
    <row r="303" spans="2:8">
      <c r="B303" s="66"/>
      <c r="C303" s="66"/>
      <c r="D303" s="66"/>
      <c r="E303" s="66"/>
      <c r="F303" s="66"/>
      <c r="G303" s="67"/>
      <c r="H303" s="67"/>
    </row>
    <row r="304" spans="2:8">
      <c r="B304" s="66"/>
      <c r="C304" s="66"/>
      <c r="D304" s="66"/>
      <c r="E304" s="66"/>
      <c r="F304" s="66"/>
      <c r="G304" s="67"/>
      <c r="H304" s="67"/>
    </row>
    <row r="305" spans="2:8">
      <c r="B305" s="66"/>
      <c r="C305" s="66"/>
      <c r="D305" s="66"/>
      <c r="E305" s="66"/>
      <c r="F305" s="66"/>
      <c r="G305" s="67"/>
      <c r="H305" s="67"/>
    </row>
    <row r="306" spans="2:8">
      <c r="B306" s="66"/>
      <c r="C306" s="66"/>
      <c r="D306" s="66"/>
      <c r="E306" s="66"/>
      <c r="F306" s="66"/>
      <c r="G306" s="67"/>
      <c r="H306" s="67"/>
    </row>
    <row r="307" spans="2:8">
      <c r="B307" s="66"/>
      <c r="C307" s="66"/>
      <c r="D307" s="66"/>
      <c r="E307" s="66"/>
      <c r="F307" s="66"/>
      <c r="G307" s="67"/>
      <c r="H307" s="67"/>
    </row>
    <row r="308" spans="2:8">
      <c r="B308" s="66"/>
      <c r="C308" s="66"/>
      <c r="D308" s="66"/>
      <c r="E308" s="66"/>
      <c r="F308" s="66"/>
      <c r="G308" s="67"/>
      <c r="H308" s="67"/>
    </row>
    <row r="309" spans="2:8">
      <c r="B309" s="66"/>
      <c r="C309" s="66"/>
      <c r="D309" s="66"/>
      <c r="E309" s="66"/>
      <c r="F309" s="66"/>
      <c r="G309" s="67"/>
      <c r="H309" s="67"/>
    </row>
    <row r="310" spans="2:8">
      <c r="B310" s="66"/>
      <c r="C310" s="66"/>
      <c r="D310" s="66"/>
      <c r="E310" s="66"/>
      <c r="F310" s="66"/>
      <c r="G310" s="67"/>
      <c r="H310" s="67"/>
    </row>
    <row r="311" spans="2:8">
      <c r="B311" s="66"/>
      <c r="C311" s="66"/>
      <c r="D311" s="66"/>
      <c r="E311" s="66"/>
      <c r="F311" s="66"/>
      <c r="G311" s="67"/>
      <c r="H311" s="67"/>
    </row>
    <row r="312" spans="2:8">
      <c r="B312" s="66"/>
      <c r="C312" s="66"/>
      <c r="D312" s="66"/>
      <c r="E312" s="66"/>
      <c r="F312" s="66"/>
      <c r="G312" s="67"/>
      <c r="H312" s="67"/>
    </row>
    <row r="313" spans="2:8">
      <c r="B313" s="66"/>
      <c r="C313" s="66"/>
      <c r="D313" s="66"/>
      <c r="E313" s="66"/>
      <c r="F313" s="66"/>
      <c r="G313" s="67"/>
      <c r="H313" s="67"/>
    </row>
    <row r="314" spans="2:8">
      <c r="B314" s="66"/>
      <c r="C314" s="66"/>
      <c r="D314" s="66"/>
      <c r="E314" s="66"/>
      <c r="F314" s="66"/>
      <c r="G314" s="67"/>
      <c r="H314" s="67"/>
    </row>
    <row r="315" spans="2:8">
      <c r="B315" s="66"/>
      <c r="C315" s="66"/>
      <c r="D315" s="66"/>
      <c r="E315" s="66"/>
      <c r="F315" s="66"/>
      <c r="G315" s="67"/>
      <c r="H315" s="67"/>
    </row>
    <row r="316" spans="2:8">
      <c r="B316" s="66"/>
      <c r="C316" s="66"/>
      <c r="D316" s="66"/>
      <c r="E316" s="66"/>
      <c r="F316" s="66"/>
      <c r="G316" s="67"/>
      <c r="H316" s="67"/>
    </row>
    <row r="317" spans="2:8">
      <c r="B317" s="66"/>
      <c r="C317" s="66"/>
      <c r="D317" s="66"/>
      <c r="E317" s="66"/>
      <c r="F317" s="66"/>
      <c r="G317" s="67"/>
      <c r="H317" s="67"/>
    </row>
    <row r="318" spans="2:8">
      <c r="B318" s="66"/>
      <c r="C318" s="66"/>
      <c r="D318" s="66"/>
      <c r="E318" s="66"/>
      <c r="F318" s="66"/>
      <c r="G318" s="67"/>
      <c r="H318" s="67"/>
    </row>
    <row r="319" spans="2:8">
      <c r="B319" s="66"/>
      <c r="C319" s="66"/>
      <c r="D319" s="66"/>
      <c r="E319" s="66"/>
      <c r="F319" s="66"/>
      <c r="G319" s="67"/>
      <c r="H319" s="67"/>
    </row>
    <row r="320" spans="2:8">
      <c r="B320" s="66"/>
      <c r="C320" s="66"/>
      <c r="D320" s="66"/>
      <c r="E320" s="66"/>
      <c r="F320" s="66"/>
      <c r="G320" s="67"/>
      <c r="H320" s="67"/>
    </row>
    <row r="321" spans="2:8">
      <c r="B321" s="66"/>
      <c r="C321" s="66"/>
      <c r="D321" s="66"/>
      <c r="E321" s="66"/>
      <c r="F321" s="66"/>
      <c r="G321" s="67"/>
      <c r="H321" s="67"/>
    </row>
    <row r="322" spans="2:8">
      <c r="B322" s="66"/>
      <c r="C322" s="66"/>
      <c r="D322" s="66"/>
      <c r="E322" s="66"/>
      <c r="F322" s="66"/>
      <c r="G322" s="67"/>
      <c r="H322" s="67"/>
    </row>
    <row r="323" spans="2:8">
      <c r="B323" s="66"/>
      <c r="C323" s="66"/>
      <c r="D323" s="66"/>
      <c r="E323" s="66"/>
      <c r="F323" s="66"/>
      <c r="G323" s="67"/>
      <c r="H323" s="67"/>
    </row>
    <row r="324" spans="2:8">
      <c r="B324" s="66"/>
      <c r="C324" s="66"/>
      <c r="D324" s="66"/>
      <c r="E324" s="66"/>
      <c r="F324" s="66"/>
      <c r="G324" s="67"/>
      <c r="H324" s="67"/>
    </row>
    <row r="325" spans="2:8">
      <c r="B325" s="66"/>
      <c r="C325" s="66"/>
      <c r="D325" s="66"/>
      <c r="E325" s="66"/>
      <c r="F325" s="66"/>
      <c r="G325" s="67"/>
      <c r="H325" s="67"/>
    </row>
    <row r="326" spans="2:8">
      <c r="B326" s="66"/>
      <c r="C326" s="66"/>
      <c r="D326" s="66"/>
      <c r="E326" s="66"/>
      <c r="F326" s="66"/>
      <c r="G326" s="67"/>
      <c r="H326" s="67"/>
    </row>
    <row r="327" spans="2:8">
      <c r="B327" s="66"/>
      <c r="C327" s="66"/>
      <c r="D327" s="66"/>
      <c r="E327" s="66"/>
      <c r="F327" s="66"/>
      <c r="G327" s="67"/>
      <c r="H327" s="67"/>
    </row>
    <row r="328" spans="2:8">
      <c r="B328" s="66"/>
      <c r="C328" s="66"/>
      <c r="D328" s="66"/>
      <c r="E328" s="66"/>
      <c r="F328" s="66"/>
      <c r="G328" s="67"/>
      <c r="H328" s="67"/>
    </row>
    <row r="329" spans="2:8">
      <c r="B329" s="66"/>
      <c r="C329" s="66"/>
      <c r="D329" s="66"/>
      <c r="E329" s="66"/>
      <c r="F329" s="66"/>
      <c r="G329" s="67"/>
      <c r="H329" s="67"/>
    </row>
    <row r="330" spans="2:8">
      <c r="B330" s="66"/>
      <c r="C330" s="66"/>
      <c r="D330" s="66"/>
      <c r="E330" s="66"/>
      <c r="F330" s="66"/>
      <c r="G330" s="67"/>
      <c r="H330" s="67"/>
    </row>
    <row r="331" spans="2:8">
      <c r="B331" s="66"/>
      <c r="C331" s="66"/>
      <c r="D331" s="66"/>
      <c r="E331" s="66"/>
      <c r="F331" s="66"/>
      <c r="G331" s="67"/>
      <c r="H331" s="67"/>
    </row>
    <row r="332" spans="2:8">
      <c r="B332" s="66"/>
      <c r="C332" s="66"/>
      <c r="D332" s="66"/>
      <c r="E332" s="66"/>
      <c r="F332" s="66"/>
      <c r="G332" s="67"/>
      <c r="H332" s="67"/>
    </row>
    <row r="333" spans="2:8">
      <c r="B333" s="66"/>
      <c r="C333" s="66"/>
      <c r="D333" s="66"/>
      <c r="E333" s="66"/>
      <c r="F333" s="66"/>
      <c r="G333" s="67"/>
      <c r="H333" s="67"/>
    </row>
    <row r="334" spans="2:8">
      <c r="B334" s="66"/>
      <c r="C334" s="66"/>
      <c r="D334" s="66"/>
      <c r="E334" s="66"/>
      <c r="F334" s="66"/>
      <c r="G334" s="67"/>
      <c r="H334" s="67"/>
    </row>
    <row r="335" spans="2:8">
      <c r="B335" s="66"/>
      <c r="C335" s="66"/>
      <c r="D335" s="66"/>
      <c r="E335" s="66"/>
      <c r="F335" s="66"/>
      <c r="G335" s="67"/>
      <c r="H335" s="67"/>
    </row>
    <row r="336" spans="2:8">
      <c r="B336" s="66"/>
      <c r="C336" s="66"/>
      <c r="D336" s="66"/>
      <c r="E336" s="66"/>
      <c r="F336" s="66"/>
      <c r="G336" s="67"/>
      <c r="H336" s="67"/>
    </row>
    <row r="337" spans="2:8">
      <c r="B337" s="66"/>
      <c r="C337" s="66"/>
      <c r="D337" s="66"/>
      <c r="E337" s="66"/>
      <c r="F337" s="66"/>
      <c r="G337" s="67"/>
      <c r="H337" s="67"/>
    </row>
    <row r="338" spans="2:8">
      <c r="B338" s="66"/>
      <c r="C338" s="66"/>
      <c r="D338" s="66"/>
      <c r="E338" s="66"/>
      <c r="F338" s="66"/>
      <c r="G338" s="67"/>
      <c r="H338" s="67"/>
    </row>
    <row r="339" spans="2:8">
      <c r="B339" s="66"/>
      <c r="C339" s="66"/>
      <c r="D339" s="66"/>
      <c r="E339" s="66"/>
      <c r="F339" s="66"/>
      <c r="G339" s="67"/>
      <c r="H339" s="67"/>
    </row>
    <row r="340" spans="2:8">
      <c r="B340" s="66"/>
      <c r="C340" s="66"/>
      <c r="D340" s="66"/>
      <c r="E340" s="66"/>
      <c r="F340" s="66"/>
      <c r="G340" s="67"/>
      <c r="H340" s="67"/>
    </row>
    <row r="341" spans="2:8">
      <c r="B341" s="66"/>
      <c r="C341" s="66"/>
      <c r="D341" s="66"/>
      <c r="E341" s="66"/>
      <c r="F341" s="66"/>
      <c r="G341" s="67"/>
      <c r="H341" s="67"/>
    </row>
    <row r="342" spans="2:8">
      <c r="B342" s="66"/>
      <c r="C342" s="66"/>
      <c r="D342" s="66"/>
      <c r="E342" s="66"/>
      <c r="F342" s="66"/>
      <c r="G342" s="67"/>
      <c r="H342" s="67"/>
    </row>
    <row r="343" spans="2:8">
      <c r="B343" s="66"/>
      <c r="C343" s="66"/>
      <c r="D343" s="66"/>
      <c r="E343" s="66"/>
      <c r="F343" s="66"/>
      <c r="G343" s="67"/>
      <c r="H343" s="67"/>
    </row>
    <row r="344" spans="2:8">
      <c r="B344" s="66"/>
      <c r="C344" s="66"/>
      <c r="D344" s="66"/>
      <c r="E344" s="66"/>
      <c r="F344" s="66"/>
      <c r="G344" s="67"/>
      <c r="H344" s="67"/>
    </row>
    <row r="345" spans="2:8">
      <c r="B345" s="66"/>
      <c r="C345" s="66"/>
      <c r="D345" s="66"/>
      <c r="E345" s="66"/>
      <c r="F345" s="66"/>
      <c r="G345" s="67"/>
      <c r="H345" s="67"/>
    </row>
    <row r="346" spans="2:8">
      <c r="B346" s="66"/>
      <c r="C346" s="66"/>
      <c r="D346" s="66"/>
      <c r="E346" s="66"/>
      <c r="F346" s="66"/>
      <c r="G346" s="67"/>
      <c r="H346" s="67"/>
    </row>
    <row r="347" spans="2:8">
      <c r="B347" s="66"/>
      <c r="C347" s="66"/>
      <c r="D347" s="66"/>
      <c r="E347" s="66"/>
      <c r="F347" s="66"/>
      <c r="G347" s="67"/>
      <c r="H347" s="67"/>
    </row>
    <row r="348" spans="2:8">
      <c r="B348" s="66"/>
      <c r="C348" s="66"/>
      <c r="D348" s="66"/>
      <c r="E348" s="66"/>
      <c r="F348" s="66"/>
      <c r="G348" s="67"/>
      <c r="H348" s="67"/>
    </row>
    <row r="349" spans="2:8">
      <c r="B349" s="66"/>
      <c r="C349" s="66"/>
      <c r="D349" s="66"/>
      <c r="E349" s="66"/>
      <c r="F349" s="66"/>
      <c r="G349" s="67"/>
      <c r="H349" s="67"/>
    </row>
    <row r="350" spans="2:8">
      <c r="B350" s="66"/>
      <c r="C350" s="66"/>
      <c r="D350" s="66"/>
      <c r="E350" s="66"/>
      <c r="F350" s="66"/>
      <c r="G350" s="67"/>
      <c r="H350" s="67"/>
    </row>
    <row r="351" spans="2:8">
      <c r="B351" s="66"/>
      <c r="C351" s="66"/>
      <c r="D351" s="66"/>
      <c r="E351" s="66"/>
      <c r="F351" s="66"/>
      <c r="G351" s="67"/>
      <c r="H351" s="67"/>
    </row>
    <row r="352" spans="2:8">
      <c r="B352" s="66"/>
      <c r="C352" s="66"/>
      <c r="D352" s="66"/>
      <c r="E352" s="66"/>
      <c r="F352" s="66"/>
      <c r="G352" s="67"/>
      <c r="H352" s="67"/>
    </row>
    <row r="353" spans="2:8">
      <c r="B353" s="66"/>
      <c r="C353" s="66"/>
      <c r="D353" s="66"/>
      <c r="E353" s="66"/>
      <c r="F353" s="66"/>
      <c r="G353" s="67"/>
      <c r="H353" s="67"/>
    </row>
    <row r="354" spans="2:8">
      <c r="B354" s="66"/>
      <c r="C354" s="66"/>
      <c r="D354" s="66"/>
      <c r="E354" s="66"/>
      <c r="F354" s="66"/>
      <c r="G354" s="67"/>
      <c r="H354" s="67"/>
    </row>
    <row r="355" spans="2:8">
      <c r="B355" s="66"/>
      <c r="C355" s="66"/>
      <c r="D355" s="66"/>
      <c r="E355" s="66"/>
      <c r="F355" s="66"/>
      <c r="G355" s="67"/>
      <c r="H355" s="67"/>
    </row>
    <row r="356" spans="2:8">
      <c r="B356" s="66"/>
      <c r="C356" s="66"/>
      <c r="D356" s="66"/>
      <c r="E356" s="66"/>
      <c r="F356" s="66"/>
      <c r="G356" s="67"/>
      <c r="H356" s="67"/>
    </row>
    <row r="357" spans="2:8">
      <c r="B357" s="66"/>
      <c r="C357" s="66"/>
      <c r="D357" s="66"/>
      <c r="E357" s="66"/>
      <c r="F357" s="66"/>
      <c r="G357" s="67"/>
      <c r="H357" s="67"/>
    </row>
    <row r="358" spans="2:8">
      <c r="B358" s="66"/>
      <c r="C358" s="66"/>
      <c r="D358" s="66"/>
      <c r="E358" s="66"/>
      <c r="F358" s="66"/>
      <c r="G358" s="67"/>
      <c r="H358" s="67"/>
    </row>
    <row r="359" spans="2:8">
      <c r="B359" s="66"/>
      <c r="C359" s="66"/>
      <c r="D359" s="66"/>
      <c r="E359" s="66"/>
      <c r="F359" s="66"/>
      <c r="G359" s="67"/>
      <c r="H359" s="67"/>
    </row>
    <row r="360" spans="2:8">
      <c r="B360" s="66"/>
      <c r="C360" s="66"/>
      <c r="D360" s="66"/>
      <c r="E360" s="66"/>
      <c r="F360" s="66"/>
      <c r="G360" s="67"/>
      <c r="H360" s="67"/>
    </row>
    <row r="361" spans="2:8">
      <c r="B361" s="66"/>
      <c r="C361" s="66"/>
      <c r="D361" s="66"/>
      <c r="E361" s="66"/>
      <c r="F361" s="66"/>
      <c r="G361" s="67"/>
      <c r="H361" s="67"/>
    </row>
    <row r="362" spans="2:8">
      <c r="B362" s="66"/>
      <c r="C362" s="66"/>
      <c r="D362" s="66"/>
      <c r="E362" s="66"/>
      <c r="F362" s="66"/>
      <c r="G362" s="67"/>
      <c r="H362" s="67"/>
    </row>
    <row r="363" spans="2:8">
      <c r="B363" s="66"/>
      <c r="C363" s="66"/>
      <c r="D363" s="66"/>
      <c r="E363" s="66"/>
      <c r="F363" s="66"/>
      <c r="G363" s="67"/>
      <c r="H363" s="67"/>
    </row>
    <row r="364" spans="2:8">
      <c r="B364" s="66"/>
      <c r="C364" s="66"/>
      <c r="D364" s="66"/>
      <c r="E364" s="66"/>
      <c r="F364" s="66"/>
      <c r="G364" s="67"/>
      <c r="H364" s="67"/>
    </row>
    <row r="365" spans="2:8">
      <c r="B365" s="66"/>
      <c r="C365" s="66"/>
      <c r="D365" s="66"/>
      <c r="E365" s="66"/>
      <c r="F365" s="66"/>
      <c r="G365" s="67"/>
      <c r="H365" s="67"/>
    </row>
    <row r="366" spans="2:8">
      <c r="B366" s="66"/>
      <c r="C366" s="66"/>
      <c r="D366" s="66"/>
      <c r="E366" s="66"/>
      <c r="F366" s="66"/>
      <c r="G366" s="67"/>
      <c r="H366" s="67"/>
    </row>
    <row r="367" spans="2:8">
      <c r="B367" s="66"/>
      <c r="C367" s="66"/>
      <c r="D367" s="66"/>
      <c r="E367" s="66"/>
      <c r="F367" s="66"/>
      <c r="G367" s="67"/>
      <c r="H367" s="67"/>
    </row>
    <row r="368" spans="2:8">
      <c r="B368" s="66"/>
      <c r="C368" s="66"/>
      <c r="D368" s="66"/>
      <c r="E368" s="66"/>
      <c r="F368" s="66"/>
      <c r="G368" s="67"/>
      <c r="H368" s="67"/>
    </row>
    <row r="369" spans="2:8">
      <c r="B369" s="66"/>
      <c r="C369" s="66"/>
      <c r="D369" s="66"/>
      <c r="E369" s="66"/>
      <c r="F369" s="66"/>
      <c r="G369" s="67"/>
      <c r="H369" s="67"/>
    </row>
    <row r="370" spans="2:8">
      <c r="B370" s="66"/>
      <c r="C370" s="66"/>
      <c r="D370" s="66"/>
      <c r="E370" s="66"/>
      <c r="F370" s="66"/>
      <c r="G370" s="67"/>
      <c r="H370" s="67"/>
    </row>
    <row r="371" spans="2:8">
      <c r="B371" s="66"/>
      <c r="C371" s="66"/>
      <c r="D371" s="66"/>
      <c r="E371" s="66"/>
      <c r="F371" s="66"/>
      <c r="G371" s="67"/>
      <c r="H371" s="67"/>
    </row>
    <row r="372" spans="2:8">
      <c r="B372" s="66"/>
      <c r="C372" s="66"/>
      <c r="D372" s="66"/>
      <c r="E372" s="66"/>
      <c r="F372" s="66"/>
      <c r="G372" s="67"/>
      <c r="H372" s="67"/>
    </row>
    <row r="373" spans="2:8">
      <c r="B373" s="66"/>
      <c r="C373" s="66"/>
      <c r="D373" s="66"/>
      <c r="E373" s="66"/>
      <c r="F373" s="66"/>
      <c r="G373" s="67"/>
      <c r="H373" s="67"/>
    </row>
    <row r="374" spans="2:8">
      <c r="B374" s="66"/>
      <c r="C374" s="66"/>
      <c r="D374" s="66"/>
      <c r="E374" s="66"/>
      <c r="F374" s="66"/>
      <c r="G374" s="67"/>
      <c r="H374" s="67"/>
    </row>
    <row r="375" spans="2:8">
      <c r="B375" s="66"/>
      <c r="C375" s="66"/>
      <c r="D375" s="66"/>
      <c r="E375" s="66"/>
      <c r="F375" s="66"/>
      <c r="G375" s="67"/>
      <c r="H375" s="67"/>
    </row>
    <row r="376" spans="2:8">
      <c r="B376" s="66"/>
      <c r="C376" s="66"/>
      <c r="D376" s="66"/>
      <c r="E376" s="66"/>
      <c r="F376" s="66"/>
      <c r="G376" s="67"/>
      <c r="H376" s="67"/>
    </row>
    <row r="377" spans="2:8">
      <c r="B377" s="66"/>
      <c r="C377" s="66"/>
      <c r="D377" s="66"/>
      <c r="E377" s="66"/>
      <c r="F377" s="66"/>
      <c r="G377" s="67"/>
      <c r="H377" s="67"/>
    </row>
    <row r="378" spans="2:8">
      <c r="B378" s="66"/>
      <c r="C378" s="66"/>
      <c r="D378" s="66"/>
      <c r="E378" s="66"/>
      <c r="F378" s="66"/>
      <c r="G378" s="67"/>
      <c r="H378" s="67"/>
    </row>
    <row r="379" spans="2:8">
      <c r="B379" s="66"/>
      <c r="C379" s="66"/>
      <c r="D379" s="66"/>
      <c r="E379" s="66"/>
      <c r="F379" s="66"/>
      <c r="G379" s="67"/>
      <c r="H379" s="67"/>
    </row>
    <row r="380" spans="2:8">
      <c r="B380" s="66"/>
      <c r="C380" s="66"/>
      <c r="D380" s="66"/>
      <c r="E380" s="66"/>
      <c r="F380" s="66"/>
      <c r="G380" s="67"/>
      <c r="H380" s="67"/>
    </row>
    <row r="381" spans="2:8">
      <c r="B381" s="66"/>
      <c r="C381" s="66"/>
      <c r="D381" s="66"/>
      <c r="E381" s="66"/>
      <c r="F381" s="66"/>
      <c r="G381" s="67"/>
      <c r="H381" s="67"/>
    </row>
    <row r="382" spans="2:8">
      <c r="B382" s="66"/>
      <c r="C382" s="66"/>
      <c r="D382" s="66"/>
      <c r="E382" s="66"/>
      <c r="F382" s="66"/>
      <c r="G382" s="67"/>
      <c r="H382" s="67"/>
    </row>
    <row r="383" spans="2:8">
      <c r="B383" s="66"/>
      <c r="C383" s="66"/>
      <c r="D383" s="66"/>
      <c r="E383" s="66"/>
      <c r="F383" s="66"/>
      <c r="G383" s="67"/>
      <c r="H383" s="67"/>
    </row>
    <row r="384" spans="2:8">
      <c r="B384" s="66"/>
      <c r="C384" s="66"/>
      <c r="D384" s="66"/>
      <c r="E384" s="66"/>
      <c r="F384" s="66"/>
      <c r="G384" s="67"/>
      <c r="H384" s="67"/>
    </row>
    <row r="385" spans="2:8">
      <c r="B385" s="66"/>
      <c r="C385" s="66"/>
      <c r="D385" s="66"/>
      <c r="E385" s="66"/>
      <c r="F385" s="66"/>
      <c r="G385" s="67"/>
      <c r="H385" s="67"/>
    </row>
    <row r="386" spans="2:8">
      <c r="B386" s="66"/>
      <c r="C386" s="66"/>
      <c r="D386" s="66"/>
      <c r="E386" s="66"/>
      <c r="F386" s="66"/>
      <c r="G386" s="67"/>
      <c r="H386" s="67"/>
    </row>
    <row r="387" spans="2:8">
      <c r="B387" s="66"/>
      <c r="C387" s="66"/>
      <c r="D387" s="66"/>
      <c r="E387" s="66"/>
      <c r="F387" s="66"/>
      <c r="G387" s="67"/>
      <c r="H387" s="67"/>
    </row>
    <row r="388" spans="2:8">
      <c r="B388" s="66"/>
      <c r="C388" s="66"/>
      <c r="D388" s="66"/>
      <c r="E388" s="66"/>
      <c r="F388" s="66"/>
      <c r="G388" s="67"/>
      <c r="H388" s="67"/>
    </row>
    <row r="389" spans="2:8">
      <c r="B389" s="66"/>
      <c r="C389" s="66"/>
      <c r="D389" s="66"/>
      <c r="E389" s="66"/>
      <c r="F389" s="66"/>
      <c r="G389" s="67"/>
      <c r="H389" s="67"/>
    </row>
    <row r="390" spans="2:8">
      <c r="B390" s="66"/>
      <c r="C390" s="66"/>
      <c r="D390" s="66"/>
      <c r="E390" s="66"/>
      <c r="F390" s="66"/>
      <c r="G390" s="67"/>
      <c r="H390" s="67"/>
    </row>
    <row r="391" spans="2:8">
      <c r="B391" s="66"/>
      <c r="C391" s="66"/>
      <c r="D391" s="66"/>
      <c r="E391" s="66"/>
      <c r="F391" s="66"/>
      <c r="G391" s="67"/>
      <c r="H391" s="67"/>
    </row>
    <row r="392" spans="2:8">
      <c r="B392" s="66"/>
      <c r="C392" s="66"/>
      <c r="D392" s="66"/>
      <c r="E392" s="66"/>
      <c r="F392" s="66"/>
      <c r="G392" s="67"/>
      <c r="H392" s="67"/>
    </row>
    <row r="393" spans="2:8">
      <c r="B393" s="66"/>
      <c r="C393" s="66"/>
      <c r="D393" s="66"/>
      <c r="E393" s="66"/>
      <c r="F393" s="66"/>
      <c r="G393" s="67"/>
      <c r="H393" s="67"/>
    </row>
    <row r="394" spans="2:8">
      <c r="B394" s="66"/>
      <c r="C394" s="66"/>
      <c r="D394" s="66"/>
      <c r="E394" s="66"/>
      <c r="F394" s="66"/>
      <c r="G394" s="67"/>
      <c r="H394" s="67"/>
    </row>
    <row r="395" spans="2:8">
      <c r="B395" s="66"/>
      <c r="C395" s="66"/>
      <c r="D395" s="66"/>
      <c r="E395" s="66"/>
      <c r="F395" s="66"/>
      <c r="G395" s="67"/>
      <c r="H395" s="67"/>
    </row>
    <row r="396" spans="2:8">
      <c r="B396" s="66"/>
      <c r="C396" s="66"/>
      <c r="D396" s="66"/>
      <c r="E396" s="66"/>
      <c r="F396" s="66"/>
      <c r="G396" s="67"/>
      <c r="H396" s="67"/>
    </row>
    <row r="397" spans="2:8">
      <c r="B397" s="66"/>
      <c r="C397" s="66"/>
      <c r="D397" s="66"/>
      <c r="E397" s="66"/>
      <c r="F397" s="66"/>
      <c r="G397" s="67"/>
      <c r="H397" s="67"/>
    </row>
    <row r="398" spans="2:8">
      <c r="B398" s="66"/>
      <c r="C398" s="66"/>
      <c r="D398" s="66"/>
      <c r="E398" s="66"/>
      <c r="F398" s="66"/>
      <c r="G398" s="67"/>
      <c r="H398" s="67"/>
    </row>
    <row r="399" spans="2:8">
      <c r="B399" s="66"/>
      <c r="C399" s="66"/>
      <c r="D399" s="66"/>
      <c r="E399" s="66"/>
      <c r="F399" s="66"/>
      <c r="G399" s="67"/>
      <c r="H399" s="67"/>
    </row>
    <row r="400" spans="2:8">
      <c r="B400" s="66"/>
      <c r="C400" s="66"/>
      <c r="D400" s="66"/>
      <c r="E400" s="66"/>
      <c r="F400" s="66"/>
      <c r="G400" s="67"/>
      <c r="H400" s="67"/>
    </row>
    <row r="401" spans="2:8">
      <c r="B401" s="66"/>
      <c r="C401" s="66"/>
      <c r="D401" s="66"/>
      <c r="E401" s="66"/>
      <c r="F401" s="66"/>
      <c r="G401" s="67"/>
      <c r="H401" s="67"/>
    </row>
    <row r="402" spans="2:8">
      <c r="B402" s="66"/>
      <c r="C402" s="66"/>
      <c r="D402" s="66"/>
      <c r="E402" s="66"/>
      <c r="F402" s="66"/>
      <c r="G402" s="67"/>
      <c r="H402" s="67"/>
    </row>
    <row r="403" spans="2:8">
      <c r="B403" s="66"/>
      <c r="C403" s="66"/>
      <c r="D403" s="66"/>
      <c r="E403" s="66"/>
      <c r="F403" s="66"/>
      <c r="G403" s="67"/>
      <c r="H403" s="67"/>
    </row>
    <row r="404" spans="2:8">
      <c r="B404" s="66"/>
      <c r="C404" s="66"/>
      <c r="D404" s="66"/>
      <c r="E404" s="66"/>
      <c r="F404" s="66"/>
      <c r="G404" s="67"/>
      <c r="H404" s="67"/>
    </row>
    <row r="405" spans="2:8">
      <c r="B405" s="66"/>
      <c r="C405" s="66"/>
      <c r="D405" s="66"/>
      <c r="E405" s="66"/>
      <c r="F405" s="66"/>
      <c r="G405" s="67"/>
      <c r="H405" s="67"/>
    </row>
    <row r="406" spans="2:8">
      <c r="B406" s="66"/>
      <c r="C406" s="66"/>
      <c r="D406" s="66"/>
      <c r="E406" s="66"/>
      <c r="F406" s="66"/>
      <c r="G406" s="67"/>
      <c r="H406" s="67"/>
    </row>
    <row r="407" spans="2:8">
      <c r="B407" s="66"/>
      <c r="C407" s="66"/>
      <c r="D407" s="66"/>
      <c r="E407" s="66"/>
      <c r="F407" s="66"/>
      <c r="G407" s="67"/>
      <c r="H407" s="67"/>
    </row>
    <row r="408" spans="2:8">
      <c r="B408" s="66"/>
      <c r="C408" s="66"/>
      <c r="D408" s="66"/>
      <c r="E408" s="66"/>
      <c r="F408" s="66"/>
      <c r="G408" s="67"/>
      <c r="H408" s="67"/>
    </row>
    <row r="409" spans="2:8">
      <c r="B409" s="66"/>
      <c r="C409" s="66"/>
      <c r="D409" s="66"/>
      <c r="E409" s="66"/>
      <c r="F409" s="66"/>
      <c r="G409" s="67"/>
      <c r="H409" s="67"/>
    </row>
    <row r="410" spans="2:8">
      <c r="B410" s="66"/>
      <c r="C410" s="66"/>
      <c r="D410" s="66"/>
      <c r="E410" s="66"/>
      <c r="F410" s="66"/>
      <c r="G410" s="67"/>
      <c r="H410" s="67"/>
    </row>
    <row r="411" spans="2:8">
      <c r="B411" s="66"/>
      <c r="C411" s="66"/>
      <c r="D411" s="66"/>
      <c r="E411" s="66"/>
      <c r="F411" s="66"/>
      <c r="G411" s="67"/>
      <c r="H411" s="67"/>
    </row>
    <row r="412" spans="2:8">
      <c r="B412" s="66"/>
      <c r="C412" s="66"/>
      <c r="D412" s="66"/>
      <c r="E412" s="66"/>
      <c r="F412" s="66"/>
      <c r="G412" s="67"/>
      <c r="H412" s="67"/>
    </row>
    <row r="413" spans="2:8">
      <c r="B413" s="66"/>
      <c r="C413" s="66"/>
      <c r="D413" s="66"/>
      <c r="E413" s="66"/>
      <c r="F413" s="66"/>
      <c r="G413" s="67"/>
      <c r="H413" s="67"/>
    </row>
    <row r="414" spans="2:8">
      <c r="B414" s="66"/>
      <c r="C414" s="66"/>
      <c r="D414" s="66"/>
      <c r="E414" s="66"/>
      <c r="F414" s="66"/>
      <c r="G414" s="67"/>
      <c r="H414" s="67"/>
    </row>
    <row r="415" spans="2:8">
      <c r="B415" s="66"/>
      <c r="C415" s="66"/>
      <c r="D415" s="66"/>
      <c r="E415" s="66"/>
      <c r="F415" s="66"/>
      <c r="G415" s="67"/>
      <c r="H415" s="67"/>
    </row>
    <row r="416" spans="2:8">
      <c r="B416" s="66"/>
      <c r="C416" s="66"/>
      <c r="D416" s="66"/>
      <c r="E416" s="66"/>
      <c r="F416" s="66"/>
      <c r="G416" s="67"/>
      <c r="H416" s="67"/>
    </row>
    <row r="417" spans="2:8">
      <c r="B417" s="66"/>
      <c r="C417" s="66"/>
      <c r="D417" s="66"/>
      <c r="E417" s="66"/>
      <c r="F417" s="66"/>
      <c r="G417" s="67"/>
      <c r="H417" s="67"/>
    </row>
    <row r="418" spans="2:8">
      <c r="B418" s="66"/>
      <c r="C418" s="66"/>
      <c r="D418" s="66"/>
      <c r="E418" s="66"/>
      <c r="F418" s="66"/>
      <c r="G418" s="67"/>
      <c r="H418" s="67"/>
    </row>
    <row r="419" spans="2:8">
      <c r="B419" s="66"/>
      <c r="C419" s="66"/>
      <c r="D419" s="66"/>
      <c r="E419" s="66"/>
      <c r="F419" s="66"/>
      <c r="G419" s="67"/>
      <c r="H419" s="67"/>
    </row>
    <row r="420" spans="2:8">
      <c r="B420" s="66"/>
      <c r="C420" s="66"/>
      <c r="D420" s="66"/>
      <c r="E420" s="66"/>
      <c r="F420" s="66"/>
      <c r="G420" s="67"/>
      <c r="H420" s="67"/>
    </row>
    <row r="421" spans="2:8">
      <c r="B421" s="66"/>
      <c r="C421" s="66"/>
      <c r="D421" s="66"/>
      <c r="E421" s="66"/>
      <c r="F421" s="66"/>
      <c r="G421" s="67"/>
      <c r="H421" s="67"/>
    </row>
    <row r="422" spans="2:8">
      <c r="B422" s="66"/>
      <c r="C422" s="66"/>
      <c r="D422" s="66"/>
      <c r="E422" s="66"/>
      <c r="F422" s="66"/>
      <c r="G422" s="67"/>
      <c r="H422" s="67"/>
    </row>
    <row r="423" spans="2:8">
      <c r="B423" s="66"/>
      <c r="C423" s="66"/>
      <c r="D423" s="66"/>
      <c r="E423" s="66"/>
      <c r="F423" s="66"/>
      <c r="G423" s="67"/>
      <c r="H423" s="67"/>
    </row>
    <row r="424" spans="2:8">
      <c r="B424" s="66"/>
      <c r="C424" s="66"/>
      <c r="D424" s="66"/>
      <c r="E424" s="66"/>
      <c r="F424" s="66"/>
      <c r="G424" s="67"/>
      <c r="H424" s="67"/>
    </row>
    <row r="425" spans="2:8">
      <c r="B425" s="66"/>
      <c r="C425" s="66"/>
      <c r="D425" s="66"/>
      <c r="E425" s="66"/>
      <c r="F425" s="66"/>
      <c r="G425" s="67"/>
      <c r="H425" s="67"/>
    </row>
    <row r="426" spans="2:8">
      <c r="B426" s="66"/>
      <c r="C426" s="66"/>
      <c r="D426" s="66"/>
      <c r="E426" s="66"/>
      <c r="F426" s="66"/>
      <c r="G426" s="67"/>
      <c r="H426" s="67"/>
    </row>
    <row r="427" spans="2:8">
      <c r="B427" s="66"/>
      <c r="C427" s="66"/>
      <c r="D427" s="66"/>
      <c r="E427" s="66"/>
      <c r="F427" s="66"/>
      <c r="G427" s="67"/>
      <c r="H427" s="67"/>
    </row>
    <row r="428" spans="2:8">
      <c r="B428" s="66"/>
      <c r="C428" s="66"/>
      <c r="D428" s="66"/>
      <c r="E428" s="66"/>
      <c r="F428" s="66"/>
      <c r="G428" s="67"/>
      <c r="H428" s="67"/>
    </row>
    <row r="429" spans="2:8">
      <c r="B429" s="66"/>
      <c r="C429" s="66"/>
      <c r="D429" s="66"/>
      <c r="E429" s="66"/>
      <c r="F429" s="66"/>
      <c r="G429" s="67"/>
      <c r="H429" s="67"/>
    </row>
    <row r="430" spans="2:8">
      <c r="B430" s="66"/>
      <c r="C430" s="66"/>
      <c r="D430" s="66"/>
      <c r="E430" s="66"/>
      <c r="F430" s="66"/>
      <c r="G430" s="67"/>
      <c r="H430" s="67"/>
    </row>
    <row r="431" spans="2:8">
      <c r="B431" s="66"/>
      <c r="C431" s="66"/>
      <c r="D431" s="66"/>
      <c r="E431" s="66"/>
      <c r="F431" s="66"/>
      <c r="G431" s="67"/>
      <c r="H431" s="67"/>
    </row>
    <row r="432" spans="2:8">
      <c r="B432" s="66"/>
      <c r="C432" s="66"/>
      <c r="D432" s="66"/>
      <c r="E432" s="66"/>
      <c r="F432" s="66"/>
      <c r="G432" s="67"/>
      <c r="H432" s="67"/>
    </row>
    <row r="433" spans="2:8">
      <c r="B433" s="66"/>
      <c r="C433" s="66"/>
      <c r="D433" s="66"/>
      <c r="E433" s="66"/>
      <c r="F433" s="66"/>
      <c r="G433" s="67"/>
      <c r="H433" s="67"/>
    </row>
    <row r="434" spans="2:8">
      <c r="B434" s="66"/>
      <c r="C434" s="66"/>
      <c r="D434" s="66"/>
      <c r="E434" s="66"/>
      <c r="F434" s="66"/>
      <c r="G434" s="67"/>
      <c r="H434" s="67"/>
    </row>
    <row r="435" spans="2:8">
      <c r="B435" s="66"/>
      <c r="C435" s="66"/>
      <c r="D435" s="66"/>
      <c r="E435" s="66"/>
      <c r="F435" s="66"/>
      <c r="G435" s="67"/>
      <c r="H435" s="67"/>
    </row>
    <row r="436" spans="2:8">
      <c r="B436" s="66"/>
      <c r="C436" s="66"/>
      <c r="D436" s="66"/>
      <c r="E436" s="66"/>
      <c r="F436" s="66"/>
      <c r="G436" s="67"/>
      <c r="H436" s="67"/>
    </row>
    <row r="437" spans="2:8">
      <c r="B437" s="66"/>
      <c r="C437" s="66"/>
      <c r="D437" s="66"/>
      <c r="E437" s="66"/>
      <c r="F437" s="66"/>
      <c r="G437" s="67"/>
      <c r="H437" s="67"/>
    </row>
    <row r="438" spans="2:8">
      <c r="B438" s="66"/>
      <c r="C438" s="66"/>
      <c r="D438" s="66"/>
      <c r="E438" s="66"/>
      <c r="F438" s="66"/>
      <c r="G438" s="67"/>
      <c r="H438" s="67"/>
    </row>
    <row r="439" spans="2:8">
      <c r="B439" s="66"/>
      <c r="C439" s="66"/>
      <c r="D439" s="66"/>
      <c r="E439" s="66"/>
      <c r="F439" s="66"/>
      <c r="G439" s="67"/>
      <c r="H439" s="67"/>
    </row>
    <row r="440" spans="2:8">
      <c r="B440" s="66"/>
      <c r="C440" s="66"/>
      <c r="D440" s="66"/>
      <c r="E440" s="66"/>
      <c r="F440" s="66"/>
      <c r="G440" s="67"/>
      <c r="H440" s="67"/>
    </row>
    <row r="441" spans="2:8">
      <c r="B441" s="66"/>
      <c r="C441" s="66"/>
      <c r="D441" s="66"/>
      <c r="E441" s="66"/>
      <c r="F441" s="66"/>
      <c r="G441" s="67"/>
      <c r="H441" s="67"/>
    </row>
    <row r="442" spans="2:8">
      <c r="B442" s="66"/>
      <c r="C442" s="66"/>
      <c r="D442" s="66"/>
      <c r="E442" s="66"/>
      <c r="F442" s="66"/>
      <c r="G442" s="67"/>
      <c r="H442" s="67"/>
    </row>
    <row r="443" spans="2:8">
      <c r="B443" s="66"/>
      <c r="C443" s="66"/>
      <c r="D443" s="66"/>
      <c r="E443" s="66"/>
      <c r="F443" s="66"/>
      <c r="G443" s="67"/>
      <c r="H443" s="67"/>
    </row>
    <row r="444" spans="2:8">
      <c r="B444" s="66"/>
      <c r="C444" s="66"/>
      <c r="D444" s="66"/>
      <c r="E444" s="66"/>
      <c r="F444" s="66"/>
      <c r="G444" s="67"/>
      <c r="H444" s="67"/>
    </row>
    <row r="445" spans="2:8">
      <c r="B445" s="66"/>
      <c r="C445" s="66"/>
      <c r="D445" s="66"/>
      <c r="E445" s="66"/>
      <c r="F445" s="66"/>
      <c r="G445" s="67"/>
      <c r="H445" s="67"/>
    </row>
    <row r="446" spans="2:8">
      <c r="B446" s="66"/>
      <c r="C446" s="66"/>
      <c r="D446" s="66"/>
      <c r="E446" s="66"/>
      <c r="F446" s="66"/>
      <c r="G446" s="67"/>
      <c r="H446" s="67"/>
    </row>
    <row r="447" spans="2:8">
      <c r="B447" s="66"/>
      <c r="C447" s="66"/>
      <c r="D447" s="66"/>
      <c r="E447" s="66"/>
      <c r="F447" s="66"/>
      <c r="G447" s="67"/>
      <c r="H447" s="67"/>
    </row>
    <row r="448" spans="2:8">
      <c r="B448" s="66"/>
      <c r="C448" s="66"/>
      <c r="D448" s="66"/>
      <c r="E448" s="66"/>
      <c r="F448" s="66"/>
      <c r="G448" s="67"/>
      <c r="H448" s="67"/>
    </row>
    <row r="449" spans="2:8">
      <c r="B449" s="66"/>
      <c r="C449" s="66"/>
      <c r="D449" s="66"/>
      <c r="E449" s="66"/>
      <c r="F449" s="66"/>
      <c r="G449" s="67"/>
      <c r="H449" s="67"/>
    </row>
    <row r="450" spans="2:8">
      <c r="B450" s="66"/>
      <c r="C450" s="66"/>
      <c r="D450" s="66"/>
      <c r="E450" s="66"/>
      <c r="F450" s="66"/>
      <c r="G450" s="67"/>
      <c r="H450" s="67"/>
    </row>
    <row r="451" spans="2:8">
      <c r="B451" s="66"/>
      <c r="C451" s="66"/>
      <c r="D451" s="66"/>
      <c r="E451" s="66"/>
      <c r="F451" s="66"/>
      <c r="G451" s="67"/>
      <c r="H451" s="67"/>
    </row>
    <row r="452" spans="2:8">
      <c r="B452" s="66"/>
      <c r="C452" s="66"/>
      <c r="D452" s="66"/>
      <c r="E452" s="66"/>
      <c r="F452" s="66"/>
      <c r="G452" s="67"/>
      <c r="H452" s="67"/>
    </row>
    <row r="453" spans="2:8">
      <c r="B453" s="66"/>
      <c r="C453" s="66"/>
      <c r="D453" s="66"/>
      <c r="E453" s="66"/>
      <c r="F453" s="66"/>
      <c r="G453" s="67"/>
      <c r="H453" s="67"/>
    </row>
    <row r="454" spans="2:8">
      <c r="B454" s="66"/>
      <c r="C454" s="66"/>
      <c r="D454" s="66"/>
      <c r="E454" s="66"/>
      <c r="F454" s="66"/>
      <c r="G454" s="67"/>
      <c r="H454" s="67"/>
    </row>
    <row r="455" spans="2:8">
      <c r="B455" s="66"/>
      <c r="C455" s="66"/>
      <c r="D455" s="66"/>
      <c r="E455" s="66"/>
      <c r="F455" s="66"/>
      <c r="G455" s="67"/>
      <c r="H455" s="67"/>
    </row>
    <row r="456" spans="2:8">
      <c r="B456" s="66"/>
      <c r="C456" s="66"/>
      <c r="D456" s="66"/>
      <c r="E456" s="66"/>
      <c r="F456" s="66"/>
      <c r="G456" s="67"/>
      <c r="H456" s="67"/>
    </row>
    <row r="457" spans="2:8">
      <c r="B457" s="66"/>
      <c r="C457" s="66"/>
      <c r="D457" s="66"/>
      <c r="E457" s="66"/>
      <c r="F457" s="66"/>
      <c r="G457" s="67"/>
      <c r="H457" s="67"/>
    </row>
    <row r="458" spans="2:8">
      <c r="B458" s="66"/>
      <c r="C458" s="66"/>
      <c r="D458" s="66"/>
      <c r="E458" s="66"/>
      <c r="F458" s="66"/>
      <c r="G458" s="67"/>
      <c r="H458" s="67"/>
    </row>
    <row r="459" spans="2:8">
      <c r="B459" s="66"/>
      <c r="C459" s="66"/>
      <c r="D459" s="66"/>
      <c r="E459" s="66"/>
      <c r="F459" s="66"/>
      <c r="G459" s="67"/>
      <c r="H459" s="67"/>
    </row>
    <row r="460" spans="2:8">
      <c r="B460" s="66"/>
      <c r="C460" s="66"/>
      <c r="D460" s="66"/>
      <c r="E460" s="66"/>
      <c r="F460" s="66"/>
      <c r="G460" s="67"/>
      <c r="H460" s="67"/>
    </row>
    <row r="461" spans="2:8">
      <c r="B461" s="66"/>
      <c r="C461" s="66"/>
      <c r="D461" s="66"/>
      <c r="E461" s="66"/>
      <c r="F461" s="66"/>
      <c r="G461" s="67"/>
      <c r="H461" s="67"/>
    </row>
    <row r="462" spans="2:8">
      <c r="B462" s="66"/>
      <c r="C462" s="66"/>
      <c r="D462" s="66"/>
      <c r="E462" s="66"/>
      <c r="F462" s="66"/>
      <c r="G462" s="67"/>
      <c r="H462" s="67"/>
    </row>
    <row r="463" spans="2:8">
      <c r="B463" s="66"/>
      <c r="C463" s="66"/>
      <c r="D463" s="66"/>
      <c r="E463" s="66"/>
      <c r="F463" s="66"/>
      <c r="G463" s="67"/>
      <c r="H463" s="67"/>
    </row>
    <row r="464" spans="2:8">
      <c r="B464" s="66"/>
      <c r="C464" s="66"/>
      <c r="D464" s="66"/>
      <c r="E464" s="66"/>
      <c r="F464" s="66"/>
      <c r="G464" s="67"/>
      <c r="H464" s="67"/>
    </row>
    <row r="465" spans="2:8">
      <c r="B465" s="66"/>
      <c r="C465" s="66"/>
      <c r="D465" s="66"/>
      <c r="E465" s="66"/>
      <c r="F465" s="66"/>
      <c r="G465" s="67"/>
      <c r="H465" s="67"/>
    </row>
    <row r="466" spans="2:8">
      <c r="B466" s="66"/>
      <c r="C466" s="66"/>
      <c r="D466" s="66"/>
      <c r="E466" s="66"/>
      <c r="F466" s="66"/>
      <c r="G466" s="67"/>
      <c r="H466" s="67"/>
    </row>
    <row r="467" spans="2:8">
      <c r="B467" s="66"/>
      <c r="C467" s="66"/>
      <c r="D467" s="66"/>
      <c r="E467" s="66"/>
      <c r="F467" s="66"/>
      <c r="G467" s="67"/>
      <c r="H467" s="67"/>
    </row>
    <row r="468" spans="2:8">
      <c r="B468" s="66"/>
      <c r="C468" s="66"/>
      <c r="D468" s="66"/>
      <c r="E468" s="66"/>
      <c r="F468" s="66"/>
      <c r="G468" s="67"/>
      <c r="H468" s="67"/>
    </row>
    <row r="469" spans="2:8">
      <c r="B469" s="66"/>
      <c r="C469" s="66"/>
      <c r="D469" s="66"/>
      <c r="E469" s="66"/>
      <c r="F469" s="66"/>
      <c r="G469" s="67"/>
      <c r="H469" s="67"/>
    </row>
    <row r="470" spans="2:8">
      <c r="B470" s="66"/>
      <c r="C470" s="66"/>
      <c r="D470" s="66"/>
      <c r="E470" s="66"/>
      <c r="F470" s="66"/>
      <c r="G470" s="67"/>
      <c r="H470" s="67"/>
    </row>
    <row r="471" spans="2:8">
      <c r="B471" s="66"/>
      <c r="C471" s="66"/>
      <c r="D471" s="66"/>
      <c r="E471" s="66"/>
      <c r="F471" s="66"/>
      <c r="G471" s="67"/>
      <c r="H471" s="67"/>
    </row>
    <row r="472" spans="2:8">
      <c r="B472" s="66"/>
      <c r="C472" s="66"/>
      <c r="D472" s="66"/>
      <c r="E472" s="66"/>
      <c r="F472" s="66"/>
      <c r="G472" s="67"/>
      <c r="H472" s="67"/>
    </row>
    <row r="473" spans="2:8">
      <c r="B473" s="66"/>
      <c r="C473" s="66"/>
      <c r="D473" s="66"/>
      <c r="E473" s="66"/>
      <c r="F473" s="66"/>
      <c r="G473" s="67"/>
      <c r="H473" s="67"/>
    </row>
    <row r="474" spans="2:8">
      <c r="B474" s="66"/>
      <c r="C474" s="66"/>
      <c r="D474" s="66"/>
      <c r="E474" s="66"/>
      <c r="F474" s="66"/>
      <c r="G474" s="67"/>
      <c r="H474" s="67"/>
    </row>
    <row r="475" spans="2:8">
      <c r="B475" s="66"/>
      <c r="C475" s="66"/>
      <c r="D475" s="66"/>
      <c r="E475" s="66"/>
      <c r="F475" s="66"/>
      <c r="G475" s="67"/>
      <c r="H475" s="67"/>
    </row>
    <row r="476" spans="2:8">
      <c r="B476" s="66"/>
      <c r="C476" s="66"/>
      <c r="D476" s="66"/>
      <c r="E476" s="66"/>
      <c r="F476" s="66"/>
      <c r="G476" s="67"/>
      <c r="H476" s="67"/>
    </row>
    <row r="477" spans="2:8">
      <c r="B477" s="66"/>
      <c r="C477" s="66"/>
      <c r="D477" s="66"/>
      <c r="E477" s="66"/>
      <c r="F477" s="66"/>
      <c r="G477" s="67"/>
      <c r="H477" s="67"/>
    </row>
    <row r="478" spans="2:8">
      <c r="B478" s="66"/>
      <c r="C478" s="66"/>
      <c r="D478" s="66"/>
      <c r="E478" s="66"/>
      <c r="F478" s="66"/>
      <c r="G478" s="67"/>
      <c r="H478" s="67"/>
    </row>
    <row r="479" spans="2:8">
      <c r="B479" s="66"/>
      <c r="C479" s="66"/>
      <c r="D479" s="66"/>
      <c r="E479" s="66"/>
      <c r="F479" s="66"/>
      <c r="G479" s="67"/>
      <c r="H479" s="67"/>
    </row>
    <row r="480" spans="2:8">
      <c r="B480" s="66"/>
      <c r="C480" s="66"/>
      <c r="D480" s="66"/>
      <c r="E480" s="66"/>
      <c r="F480" s="66"/>
      <c r="G480" s="67"/>
      <c r="H480" s="67"/>
    </row>
    <row r="481" spans="2:8">
      <c r="B481" s="66"/>
      <c r="C481" s="66"/>
      <c r="D481" s="66"/>
      <c r="E481" s="66"/>
      <c r="F481" s="66"/>
      <c r="G481" s="67"/>
      <c r="H481" s="67"/>
    </row>
    <row r="482" spans="2:8">
      <c r="B482" s="66"/>
      <c r="C482" s="66"/>
      <c r="D482" s="66"/>
      <c r="E482" s="66"/>
      <c r="F482" s="66"/>
      <c r="G482" s="67"/>
      <c r="H482" s="67"/>
    </row>
    <row r="483" spans="2:8">
      <c r="B483" s="66"/>
      <c r="C483" s="66"/>
      <c r="D483" s="66"/>
      <c r="E483" s="66"/>
      <c r="F483" s="66"/>
      <c r="G483" s="67"/>
      <c r="H483" s="67"/>
    </row>
    <row r="484" spans="2:8">
      <c r="B484" s="66"/>
      <c r="C484" s="66"/>
      <c r="D484" s="66"/>
      <c r="E484" s="66"/>
      <c r="F484" s="66"/>
      <c r="G484" s="67"/>
      <c r="H484" s="67"/>
    </row>
    <row r="485" spans="2:8">
      <c r="B485" s="66"/>
      <c r="C485" s="66"/>
      <c r="D485" s="66"/>
      <c r="E485" s="66"/>
      <c r="F485" s="66"/>
      <c r="G485" s="67"/>
      <c r="H485" s="67"/>
    </row>
    <row r="486" spans="2:8">
      <c r="B486" s="66"/>
      <c r="C486" s="66"/>
      <c r="D486" s="66"/>
      <c r="E486" s="66"/>
      <c r="F486" s="66"/>
      <c r="G486" s="67"/>
      <c r="H486" s="67"/>
    </row>
    <row r="487" spans="2:8">
      <c r="B487" s="66"/>
      <c r="C487" s="66"/>
      <c r="D487" s="66"/>
      <c r="E487" s="66"/>
      <c r="F487" s="66"/>
      <c r="G487" s="67"/>
      <c r="H487" s="67"/>
    </row>
    <row r="488" spans="2:8">
      <c r="B488" s="66"/>
      <c r="C488" s="66"/>
      <c r="D488" s="66"/>
      <c r="E488" s="66"/>
      <c r="F488" s="66"/>
      <c r="G488" s="67"/>
      <c r="H488" s="67"/>
    </row>
    <row r="489" spans="2:8">
      <c r="B489" s="66"/>
      <c r="C489" s="66"/>
      <c r="D489" s="66"/>
      <c r="E489" s="66"/>
      <c r="F489" s="66"/>
      <c r="G489" s="67"/>
      <c r="H489" s="67"/>
    </row>
    <row r="490" spans="2:8">
      <c r="B490" s="66"/>
      <c r="C490" s="66"/>
      <c r="D490" s="66"/>
      <c r="E490" s="66"/>
      <c r="F490" s="66"/>
      <c r="G490" s="67"/>
      <c r="H490" s="67"/>
    </row>
    <row r="491" spans="2:8">
      <c r="B491" s="66"/>
      <c r="C491" s="66"/>
      <c r="D491" s="66"/>
      <c r="E491" s="66"/>
      <c r="F491" s="66"/>
      <c r="G491" s="67"/>
      <c r="H491" s="67"/>
    </row>
    <row r="492" spans="2:8">
      <c r="B492" s="66"/>
      <c r="C492" s="66"/>
      <c r="D492" s="66"/>
      <c r="E492" s="66"/>
      <c r="F492" s="66"/>
      <c r="G492" s="67"/>
      <c r="H492" s="67"/>
    </row>
    <row r="493" spans="2:8">
      <c r="B493" s="66"/>
      <c r="C493" s="66"/>
      <c r="D493" s="66"/>
      <c r="E493" s="66"/>
      <c r="F493" s="66"/>
      <c r="G493" s="67"/>
      <c r="H493" s="67"/>
    </row>
    <row r="494" spans="2:8">
      <c r="B494" s="66"/>
      <c r="C494" s="66"/>
      <c r="D494" s="66"/>
      <c r="E494" s="66"/>
      <c r="F494" s="66"/>
      <c r="G494" s="67"/>
      <c r="H494" s="67"/>
    </row>
    <row r="495" spans="2:8">
      <c r="B495" s="66"/>
      <c r="C495" s="66"/>
      <c r="D495" s="66"/>
      <c r="E495" s="66"/>
      <c r="F495" s="66"/>
      <c r="G495" s="67"/>
      <c r="H495" s="67"/>
    </row>
    <row r="496" spans="2:8">
      <c r="B496" s="66"/>
      <c r="C496" s="66"/>
      <c r="D496" s="66"/>
      <c r="E496" s="66"/>
      <c r="F496" s="66"/>
      <c r="G496" s="67"/>
      <c r="H496" s="67"/>
    </row>
    <row r="497" spans="2:8">
      <c r="B497" s="66"/>
      <c r="C497" s="66"/>
      <c r="D497" s="66"/>
      <c r="E497" s="66"/>
      <c r="F497" s="66"/>
      <c r="G497" s="67"/>
      <c r="H497" s="67"/>
    </row>
    <row r="498" spans="2:8">
      <c r="B498" s="66"/>
      <c r="C498" s="66"/>
      <c r="D498" s="66"/>
      <c r="E498" s="66"/>
      <c r="F498" s="66"/>
      <c r="G498" s="67"/>
      <c r="H498" s="67"/>
    </row>
    <row r="499" spans="2:8">
      <c r="B499" s="66"/>
      <c r="C499" s="66"/>
      <c r="D499" s="66"/>
      <c r="E499" s="66"/>
      <c r="F499" s="66"/>
      <c r="G499" s="67"/>
      <c r="H499" s="67"/>
    </row>
    <row r="500" spans="2:8">
      <c r="B500" s="66"/>
      <c r="C500" s="66"/>
      <c r="D500" s="66"/>
      <c r="E500" s="66"/>
      <c r="F500" s="66"/>
      <c r="G500" s="67"/>
      <c r="H500" s="67"/>
    </row>
    <row r="501" spans="2:8">
      <c r="B501" s="66"/>
      <c r="C501" s="66"/>
      <c r="D501" s="66"/>
      <c r="E501" s="66"/>
      <c r="F501" s="66"/>
      <c r="G501" s="67"/>
      <c r="H501" s="67"/>
    </row>
    <row r="502" spans="2:8">
      <c r="B502" s="66"/>
      <c r="C502" s="66"/>
      <c r="D502" s="66"/>
      <c r="E502" s="66"/>
      <c r="F502" s="66"/>
      <c r="G502" s="67"/>
      <c r="H502" s="67"/>
    </row>
    <row r="503" spans="2:8">
      <c r="B503" s="66"/>
      <c r="C503" s="66"/>
      <c r="D503" s="66"/>
      <c r="E503" s="66"/>
      <c r="F503" s="66"/>
      <c r="G503" s="67"/>
      <c r="H503" s="67"/>
    </row>
    <row r="504" spans="2:8">
      <c r="B504" s="66"/>
      <c r="C504" s="66"/>
      <c r="D504" s="66"/>
      <c r="E504" s="66"/>
      <c r="F504" s="66"/>
      <c r="G504" s="67"/>
      <c r="H504" s="67"/>
    </row>
    <row r="505" spans="2:8">
      <c r="B505" s="66"/>
      <c r="C505" s="66"/>
      <c r="D505" s="66"/>
      <c r="E505" s="66"/>
      <c r="F505" s="66"/>
      <c r="G505" s="67"/>
      <c r="H505" s="67"/>
    </row>
    <row r="506" spans="2:8">
      <c r="B506" s="66"/>
      <c r="C506" s="66"/>
      <c r="D506" s="66"/>
      <c r="E506" s="66"/>
      <c r="F506" s="66"/>
      <c r="G506" s="67"/>
      <c r="H506" s="67"/>
    </row>
    <row r="507" spans="2:8">
      <c r="B507" s="66"/>
      <c r="C507" s="66"/>
      <c r="D507" s="66"/>
      <c r="E507" s="66"/>
      <c r="F507" s="66"/>
      <c r="G507" s="67"/>
      <c r="H507" s="67"/>
    </row>
    <row r="508" spans="2:8">
      <c r="B508" s="66"/>
      <c r="C508" s="66"/>
      <c r="D508" s="66"/>
      <c r="E508" s="66"/>
      <c r="F508" s="66"/>
      <c r="G508" s="67"/>
      <c r="H508" s="67"/>
    </row>
    <row r="509" spans="2:8">
      <c r="B509" s="66"/>
      <c r="C509" s="66"/>
      <c r="D509" s="66"/>
      <c r="E509" s="66"/>
      <c r="F509" s="66"/>
      <c r="G509" s="67"/>
      <c r="H509" s="67"/>
    </row>
    <row r="510" spans="2:8">
      <c r="B510" s="66"/>
      <c r="C510" s="66"/>
      <c r="D510" s="66"/>
      <c r="E510" s="66"/>
      <c r="F510" s="66"/>
      <c r="G510" s="67"/>
      <c r="H510" s="67"/>
    </row>
    <row r="511" spans="2:8">
      <c r="B511" s="66"/>
      <c r="C511" s="66"/>
      <c r="D511" s="66"/>
      <c r="E511" s="66"/>
      <c r="F511" s="66"/>
      <c r="G511" s="67"/>
      <c r="H511" s="67"/>
    </row>
    <row r="512" spans="2:8">
      <c r="B512" s="66"/>
      <c r="C512" s="66"/>
      <c r="D512" s="66"/>
      <c r="E512" s="66"/>
      <c r="F512" s="66"/>
      <c r="G512" s="67"/>
      <c r="H512" s="67"/>
    </row>
    <row r="513" spans="2:8">
      <c r="B513" s="66"/>
      <c r="C513" s="66"/>
      <c r="D513" s="66"/>
      <c r="E513" s="66"/>
      <c r="F513" s="66"/>
      <c r="G513" s="67"/>
      <c r="H513" s="67"/>
    </row>
    <row r="514" spans="2:8">
      <c r="B514" s="66"/>
      <c r="C514" s="66"/>
      <c r="D514" s="66"/>
      <c r="E514" s="66"/>
      <c r="F514" s="66"/>
      <c r="G514" s="67"/>
      <c r="H514" s="67"/>
    </row>
    <row r="515" spans="2:8">
      <c r="B515" s="66"/>
      <c r="C515" s="66"/>
      <c r="D515" s="66"/>
      <c r="E515" s="66"/>
      <c r="F515" s="66"/>
      <c r="G515" s="67"/>
      <c r="H515" s="67"/>
    </row>
    <row r="516" spans="2:8">
      <c r="B516" s="66"/>
      <c r="C516" s="66"/>
      <c r="D516" s="66"/>
      <c r="E516" s="66"/>
      <c r="F516" s="66"/>
      <c r="G516" s="67"/>
      <c r="H516" s="67"/>
    </row>
    <row r="517" spans="2:8">
      <c r="B517" s="66"/>
      <c r="C517" s="66"/>
      <c r="D517" s="66"/>
      <c r="E517" s="66"/>
      <c r="F517" s="66"/>
      <c r="G517" s="67"/>
      <c r="H517" s="67"/>
    </row>
    <row r="518" spans="2:8">
      <c r="B518" s="66"/>
      <c r="C518" s="66"/>
      <c r="D518" s="66"/>
      <c r="E518" s="66"/>
      <c r="F518" s="66"/>
      <c r="G518" s="67"/>
      <c r="H518" s="67"/>
    </row>
    <row r="519" spans="2:8">
      <c r="B519" s="66"/>
      <c r="C519" s="66"/>
      <c r="D519" s="66"/>
      <c r="E519" s="66"/>
      <c r="F519" s="66"/>
      <c r="G519" s="67"/>
      <c r="H519" s="67"/>
    </row>
    <row r="520" spans="2:8">
      <c r="B520" s="66"/>
      <c r="C520" s="66"/>
      <c r="D520" s="66"/>
      <c r="E520" s="66"/>
      <c r="F520" s="66"/>
      <c r="G520" s="67"/>
      <c r="H520" s="67"/>
    </row>
    <row r="521" spans="2:8">
      <c r="B521" s="66"/>
      <c r="C521" s="66"/>
      <c r="D521" s="66"/>
      <c r="E521" s="66"/>
      <c r="F521" s="66"/>
      <c r="G521" s="67"/>
      <c r="H521" s="67"/>
    </row>
    <row r="522" spans="2:8">
      <c r="B522" s="66"/>
      <c r="C522" s="66"/>
      <c r="D522" s="66"/>
      <c r="E522" s="66"/>
      <c r="F522" s="66"/>
      <c r="G522" s="67"/>
      <c r="H522" s="67"/>
    </row>
    <row r="523" spans="2:8">
      <c r="B523" s="66"/>
      <c r="C523" s="66"/>
      <c r="D523" s="66"/>
      <c r="E523" s="66"/>
      <c r="F523" s="66"/>
      <c r="G523" s="67"/>
      <c r="H523" s="67"/>
    </row>
    <row r="524" spans="2:8">
      <c r="B524" s="66"/>
      <c r="C524" s="66"/>
      <c r="D524" s="66"/>
      <c r="E524" s="66"/>
      <c r="F524" s="66"/>
      <c r="G524" s="67"/>
      <c r="H524" s="67"/>
    </row>
    <row r="525" spans="2:8">
      <c r="B525" s="66"/>
      <c r="C525" s="66"/>
      <c r="D525" s="66"/>
      <c r="E525" s="66"/>
      <c r="F525" s="66"/>
      <c r="G525" s="67"/>
      <c r="H525" s="67"/>
    </row>
    <row r="526" spans="2:8">
      <c r="B526" s="66"/>
      <c r="C526" s="66"/>
      <c r="D526" s="66"/>
      <c r="E526" s="66"/>
      <c r="F526" s="66"/>
      <c r="G526" s="67"/>
      <c r="H526" s="67"/>
    </row>
    <row r="527" spans="2:8">
      <c r="B527" s="66"/>
      <c r="C527" s="66"/>
      <c r="D527" s="66"/>
      <c r="E527" s="66"/>
      <c r="F527" s="66"/>
      <c r="G527" s="67"/>
      <c r="H527" s="67"/>
    </row>
    <row r="528" spans="2:8">
      <c r="B528" s="66"/>
      <c r="C528" s="66"/>
      <c r="D528" s="66"/>
      <c r="E528" s="66"/>
      <c r="F528" s="66"/>
      <c r="G528" s="67"/>
      <c r="H528" s="67"/>
    </row>
    <row r="529" spans="2:8">
      <c r="B529" s="66"/>
      <c r="C529" s="66"/>
      <c r="D529" s="66"/>
      <c r="E529" s="66"/>
      <c r="F529" s="66"/>
      <c r="G529" s="67"/>
      <c r="H529" s="67"/>
    </row>
    <row r="530" spans="2:8">
      <c r="B530" s="66"/>
      <c r="C530" s="66"/>
      <c r="D530" s="66"/>
      <c r="E530" s="66"/>
      <c r="F530" s="66"/>
      <c r="G530" s="67"/>
      <c r="H530" s="67"/>
    </row>
    <row r="531" spans="2:8">
      <c r="B531" s="66"/>
      <c r="C531" s="66"/>
      <c r="D531" s="66"/>
      <c r="E531" s="66"/>
      <c r="F531" s="66"/>
      <c r="G531" s="67"/>
      <c r="H531" s="67"/>
    </row>
    <row r="532" spans="2:8">
      <c r="B532" s="66"/>
      <c r="C532" s="66"/>
      <c r="D532" s="66"/>
      <c r="E532" s="66"/>
      <c r="F532" s="66"/>
      <c r="G532" s="67"/>
      <c r="H532" s="67"/>
    </row>
    <row r="533" spans="2:8">
      <c r="B533" s="66"/>
      <c r="C533" s="66"/>
      <c r="D533" s="66"/>
      <c r="E533" s="66"/>
      <c r="F533" s="66"/>
      <c r="G533" s="67"/>
      <c r="H533" s="67"/>
    </row>
    <row r="534" spans="2:8">
      <c r="B534" s="66"/>
      <c r="C534" s="66"/>
      <c r="D534" s="66"/>
      <c r="E534" s="66"/>
      <c r="F534" s="66"/>
      <c r="G534" s="67"/>
      <c r="H534" s="67"/>
    </row>
    <row r="535" spans="2:8">
      <c r="B535" s="66"/>
      <c r="C535" s="66"/>
      <c r="D535" s="66"/>
      <c r="E535" s="66"/>
      <c r="F535" s="66"/>
      <c r="G535" s="67"/>
      <c r="H535" s="67"/>
    </row>
    <row r="536" spans="2:8">
      <c r="B536" s="66"/>
      <c r="C536" s="66"/>
      <c r="D536" s="66"/>
      <c r="E536" s="66"/>
      <c r="F536" s="66"/>
      <c r="G536" s="67"/>
      <c r="H536" s="67"/>
    </row>
    <row r="537" spans="2:8">
      <c r="B537" s="66"/>
      <c r="C537" s="66"/>
      <c r="D537" s="66"/>
      <c r="E537" s="66"/>
      <c r="F537" s="66"/>
      <c r="G537" s="67"/>
      <c r="H537" s="67"/>
    </row>
    <row r="538" spans="2:8">
      <c r="B538" s="66"/>
      <c r="C538" s="66"/>
      <c r="D538" s="66"/>
      <c r="E538" s="66"/>
      <c r="F538" s="66"/>
      <c r="G538" s="67"/>
      <c r="H538" s="67"/>
    </row>
    <row r="539" spans="2:8">
      <c r="B539" s="66"/>
      <c r="C539" s="66"/>
      <c r="D539" s="66"/>
      <c r="E539" s="66"/>
      <c r="F539" s="66"/>
      <c r="G539" s="67"/>
      <c r="H539" s="67"/>
    </row>
    <row r="540" spans="2:8">
      <c r="B540" s="66"/>
      <c r="C540" s="66"/>
      <c r="D540" s="66"/>
      <c r="E540" s="66"/>
      <c r="F540" s="66"/>
      <c r="G540" s="67"/>
      <c r="H540" s="67"/>
    </row>
    <row r="541" spans="2:8">
      <c r="B541" s="66"/>
      <c r="C541" s="66"/>
      <c r="D541" s="66"/>
      <c r="E541" s="66"/>
      <c r="F541" s="66"/>
      <c r="G541" s="67"/>
      <c r="H541" s="67"/>
    </row>
    <row r="542" spans="2:8">
      <c r="B542" s="66"/>
      <c r="C542" s="66"/>
      <c r="D542" s="66"/>
      <c r="E542" s="66"/>
      <c r="F542" s="66"/>
      <c r="G542" s="67"/>
      <c r="H542" s="67"/>
    </row>
    <row r="543" spans="2:8">
      <c r="B543" s="66"/>
      <c r="C543" s="66"/>
      <c r="D543" s="66"/>
      <c r="E543" s="66"/>
      <c r="F543" s="66"/>
      <c r="G543" s="67"/>
      <c r="H543" s="67"/>
    </row>
    <row r="544" spans="2:8">
      <c r="B544" s="66"/>
      <c r="C544" s="66"/>
      <c r="D544" s="66"/>
      <c r="E544" s="66"/>
      <c r="F544" s="66"/>
      <c r="G544" s="67"/>
      <c r="H544" s="67"/>
    </row>
    <row r="545" spans="2:8">
      <c r="B545" s="66"/>
      <c r="C545" s="66"/>
      <c r="D545" s="66"/>
      <c r="E545" s="66"/>
      <c r="F545" s="66"/>
      <c r="G545" s="67"/>
      <c r="H545" s="67"/>
    </row>
    <row r="546" spans="2:8">
      <c r="B546" s="66"/>
      <c r="C546" s="66"/>
      <c r="D546" s="66"/>
      <c r="E546" s="66"/>
      <c r="F546" s="66"/>
      <c r="G546" s="67"/>
      <c r="H546" s="67"/>
    </row>
    <row r="547" spans="2:8">
      <c r="B547" s="66"/>
      <c r="C547" s="66"/>
      <c r="D547" s="66"/>
      <c r="E547" s="66"/>
      <c r="F547" s="66"/>
      <c r="G547" s="67"/>
      <c r="H547" s="67"/>
    </row>
    <row r="548" spans="2:8">
      <c r="B548" s="66"/>
      <c r="C548" s="66"/>
      <c r="D548" s="66"/>
      <c r="E548" s="66"/>
      <c r="F548" s="66"/>
      <c r="G548" s="67"/>
      <c r="H548" s="67"/>
    </row>
    <row r="549" spans="2:8">
      <c r="B549" s="66"/>
      <c r="C549" s="66"/>
      <c r="D549" s="66"/>
      <c r="E549" s="66"/>
      <c r="F549" s="66"/>
      <c r="G549" s="67"/>
      <c r="H549" s="67"/>
    </row>
    <row r="550" spans="2:8">
      <c r="B550" s="66"/>
      <c r="C550" s="66"/>
      <c r="D550" s="66"/>
      <c r="E550" s="66"/>
      <c r="F550" s="66"/>
      <c r="G550" s="67"/>
      <c r="H550" s="67"/>
    </row>
    <row r="551" spans="2:8">
      <c r="B551" s="66"/>
      <c r="C551" s="66"/>
      <c r="D551" s="66"/>
      <c r="E551" s="66"/>
      <c r="F551" s="66"/>
      <c r="G551" s="67"/>
      <c r="H551" s="67"/>
    </row>
    <row r="552" spans="2:8">
      <c r="B552" s="66"/>
      <c r="C552" s="66"/>
      <c r="D552" s="66"/>
      <c r="E552" s="66"/>
      <c r="F552" s="66"/>
      <c r="G552" s="67"/>
      <c r="H552" s="67"/>
    </row>
    <row r="553" spans="2:8">
      <c r="B553" s="66"/>
      <c r="C553" s="66"/>
      <c r="D553" s="66"/>
      <c r="E553" s="66"/>
      <c r="F553" s="66"/>
      <c r="G553" s="67"/>
      <c r="H553" s="67"/>
    </row>
    <row r="554" spans="2:8">
      <c r="B554" s="66"/>
      <c r="C554" s="66"/>
      <c r="D554" s="66"/>
      <c r="E554" s="66"/>
      <c r="F554" s="66"/>
      <c r="G554" s="67"/>
      <c r="H554" s="67"/>
    </row>
    <row r="555" spans="2:8">
      <c r="B555" s="66"/>
      <c r="C555" s="66"/>
      <c r="D555" s="66"/>
      <c r="E555" s="66"/>
      <c r="F555" s="66"/>
      <c r="G555" s="67"/>
      <c r="H555" s="67"/>
    </row>
    <row r="556" spans="2:8">
      <c r="B556" s="66"/>
      <c r="C556" s="66"/>
      <c r="D556" s="66"/>
      <c r="E556" s="66"/>
      <c r="F556" s="66"/>
      <c r="G556" s="67"/>
      <c r="H556" s="67"/>
    </row>
    <row r="557" spans="2:8">
      <c r="B557" s="66"/>
      <c r="C557" s="66"/>
      <c r="D557" s="66"/>
      <c r="E557" s="66"/>
      <c r="F557" s="66"/>
      <c r="G557" s="67"/>
      <c r="H557" s="67"/>
    </row>
    <row r="558" spans="2:8">
      <c r="B558" s="66"/>
      <c r="C558" s="66"/>
      <c r="D558" s="66"/>
      <c r="E558" s="66"/>
      <c r="F558" s="66"/>
      <c r="G558" s="67"/>
      <c r="H558" s="67"/>
    </row>
    <row r="559" spans="2:8">
      <c r="B559" s="66"/>
      <c r="C559" s="66"/>
      <c r="D559" s="66"/>
      <c r="E559" s="66"/>
      <c r="F559" s="66"/>
      <c r="G559" s="67"/>
      <c r="H559" s="67"/>
    </row>
    <row r="560" spans="2:8">
      <c r="B560" s="66"/>
      <c r="C560" s="66"/>
      <c r="D560" s="66"/>
      <c r="E560" s="66"/>
      <c r="F560" s="66"/>
      <c r="G560" s="67"/>
      <c r="H560" s="67"/>
    </row>
    <row r="561" spans="2:8">
      <c r="B561" s="66"/>
      <c r="C561" s="66"/>
      <c r="D561" s="66"/>
      <c r="E561" s="66"/>
      <c r="F561" s="66"/>
      <c r="G561" s="67"/>
      <c r="H561" s="67"/>
    </row>
    <row r="562" spans="2:8">
      <c r="B562" s="66"/>
      <c r="C562" s="66"/>
      <c r="D562" s="66"/>
      <c r="E562" s="66"/>
      <c r="F562" s="66"/>
      <c r="G562" s="67"/>
      <c r="H562" s="67"/>
    </row>
    <row r="563" spans="2:8">
      <c r="B563" s="66"/>
      <c r="C563" s="66"/>
      <c r="D563" s="66"/>
      <c r="E563" s="66"/>
      <c r="F563" s="66"/>
      <c r="G563" s="67"/>
      <c r="H563" s="67"/>
    </row>
    <row r="564" spans="2:8">
      <c r="B564" s="66"/>
      <c r="C564" s="66"/>
      <c r="D564" s="66"/>
      <c r="E564" s="66"/>
      <c r="F564" s="66"/>
      <c r="G564" s="67"/>
      <c r="H564" s="67"/>
    </row>
    <row r="565" spans="2:8">
      <c r="B565" s="66"/>
      <c r="C565" s="66"/>
      <c r="D565" s="66"/>
      <c r="E565" s="66"/>
      <c r="F565" s="66"/>
      <c r="G565" s="67"/>
      <c r="H565" s="67"/>
    </row>
    <row r="566" spans="2:8">
      <c r="B566" s="66"/>
      <c r="C566" s="66"/>
      <c r="D566" s="66"/>
      <c r="E566" s="66"/>
      <c r="F566" s="66"/>
      <c r="G566" s="67"/>
      <c r="H566" s="67"/>
    </row>
    <row r="567" spans="2:8">
      <c r="B567" s="66"/>
      <c r="C567" s="66"/>
      <c r="D567" s="66"/>
      <c r="E567" s="66"/>
      <c r="F567" s="66"/>
      <c r="G567" s="67"/>
      <c r="H567" s="67"/>
    </row>
    <row r="568" spans="2:8">
      <c r="B568" s="66"/>
      <c r="C568" s="66"/>
      <c r="D568" s="66"/>
      <c r="E568" s="66"/>
      <c r="F568" s="66"/>
      <c r="G568" s="67"/>
      <c r="H568" s="67"/>
    </row>
    <row r="569" spans="2:8">
      <c r="B569" s="66"/>
      <c r="C569" s="66"/>
      <c r="D569" s="66"/>
      <c r="E569" s="66"/>
      <c r="F569" s="66"/>
      <c r="G569" s="67"/>
      <c r="H569" s="67"/>
    </row>
    <row r="570" spans="2:8">
      <c r="B570" s="66"/>
      <c r="C570" s="66"/>
      <c r="D570" s="66"/>
      <c r="E570" s="66"/>
      <c r="F570" s="66"/>
      <c r="G570" s="67"/>
      <c r="H570" s="67"/>
    </row>
    <row r="571" spans="2:8">
      <c r="B571" s="66"/>
      <c r="C571" s="66"/>
      <c r="D571" s="66"/>
      <c r="E571" s="66"/>
      <c r="F571" s="66"/>
      <c r="G571" s="67"/>
      <c r="H571" s="67"/>
    </row>
    <row r="572" spans="2:8">
      <c r="B572" s="66"/>
      <c r="C572" s="66"/>
      <c r="D572" s="66"/>
      <c r="E572" s="66"/>
      <c r="F572" s="66"/>
      <c r="G572" s="67"/>
      <c r="H572" s="67"/>
    </row>
    <row r="573" spans="2:8">
      <c r="B573" s="66"/>
      <c r="C573" s="66"/>
      <c r="D573" s="66"/>
      <c r="E573" s="66"/>
      <c r="F573" s="66"/>
      <c r="G573" s="67"/>
      <c r="H573" s="67"/>
    </row>
    <row r="574" spans="2:8">
      <c r="B574" s="66"/>
      <c r="C574" s="66"/>
      <c r="D574" s="66"/>
      <c r="E574" s="66"/>
      <c r="F574" s="66"/>
      <c r="G574" s="67"/>
      <c r="H574" s="67"/>
    </row>
    <row r="575" spans="2:8">
      <c r="B575" s="66"/>
      <c r="C575" s="66"/>
      <c r="D575" s="66"/>
      <c r="E575" s="66"/>
      <c r="F575" s="66"/>
      <c r="G575" s="67"/>
      <c r="H575" s="67"/>
    </row>
    <row r="576" spans="2:8">
      <c r="B576" s="66"/>
      <c r="C576" s="66"/>
      <c r="D576" s="66"/>
      <c r="E576" s="66"/>
      <c r="F576" s="66"/>
      <c r="G576" s="67"/>
      <c r="H576" s="67"/>
    </row>
    <row r="577" spans="2:8">
      <c r="B577" s="66"/>
      <c r="C577" s="66"/>
      <c r="D577" s="66"/>
      <c r="E577" s="66"/>
      <c r="F577" s="66"/>
      <c r="G577" s="67"/>
      <c r="H577" s="67"/>
    </row>
    <row r="578" spans="2:8">
      <c r="B578" s="66"/>
      <c r="C578" s="66"/>
      <c r="D578" s="66"/>
      <c r="E578" s="66"/>
      <c r="F578" s="66"/>
      <c r="G578" s="67"/>
      <c r="H578" s="67"/>
    </row>
    <row r="579" spans="2:8">
      <c r="B579" s="66"/>
      <c r="C579" s="66"/>
      <c r="D579" s="66"/>
      <c r="E579" s="66"/>
      <c r="F579" s="66"/>
      <c r="G579" s="67"/>
      <c r="H579" s="67"/>
    </row>
    <row r="580" spans="2:8">
      <c r="B580" s="66"/>
      <c r="C580" s="66"/>
      <c r="D580" s="66"/>
      <c r="E580" s="66"/>
      <c r="F580" s="66"/>
      <c r="G580" s="67"/>
      <c r="H580" s="67"/>
    </row>
    <row r="581" spans="2:8">
      <c r="B581" s="66"/>
      <c r="C581" s="66"/>
      <c r="D581" s="66"/>
      <c r="E581" s="66"/>
      <c r="F581" s="66"/>
      <c r="G581" s="67"/>
      <c r="H581" s="67"/>
    </row>
    <row r="582" spans="2:8">
      <c r="B582" s="66"/>
      <c r="C582" s="66"/>
      <c r="D582" s="66"/>
      <c r="E582" s="66"/>
      <c r="F582" s="66"/>
      <c r="G582" s="67"/>
      <c r="H582" s="67"/>
    </row>
    <row r="583" spans="2:8">
      <c r="B583" s="66"/>
      <c r="C583" s="66"/>
      <c r="D583" s="66"/>
      <c r="E583" s="66"/>
      <c r="F583" s="66"/>
      <c r="G583" s="67"/>
      <c r="H583" s="67"/>
    </row>
    <row r="584" spans="2:8">
      <c r="B584" s="66"/>
      <c r="C584" s="66"/>
      <c r="D584" s="66"/>
      <c r="E584" s="66"/>
      <c r="F584" s="66"/>
      <c r="G584" s="67"/>
      <c r="H584" s="67"/>
    </row>
    <row r="585" spans="2:8">
      <c r="B585" s="66"/>
      <c r="C585" s="66"/>
      <c r="D585" s="66"/>
      <c r="E585" s="66"/>
      <c r="F585" s="66"/>
      <c r="G585" s="67"/>
      <c r="H585" s="67"/>
    </row>
    <row r="586" spans="2:8">
      <c r="B586" s="66"/>
      <c r="C586" s="66"/>
      <c r="D586" s="66"/>
      <c r="E586" s="66"/>
      <c r="F586" s="66"/>
      <c r="G586" s="67"/>
      <c r="H586" s="67"/>
    </row>
    <row r="587" spans="2:8">
      <c r="B587" s="66"/>
      <c r="C587" s="66"/>
      <c r="D587" s="66"/>
      <c r="E587" s="66"/>
      <c r="F587" s="66"/>
      <c r="G587" s="67"/>
      <c r="H587" s="67"/>
    </row>
    <row r="588" spans="2:8">
      <c r="B588" s="66"/>
      <c r="C588" s="66"/>
      <c r="D588" s="66"/>
      <c r="E588" s="66"/>
      <c r="F588" s="66"/>
      <c r="G588" s="67"/>
      <c r="H588" s="67"/>
    </row>
    <row r="589" spans="2:8">
      <c r="B589" s="66"/>
      <c r="C589" s="66"/>
      <c r="D589" s="66"/>
      <c r="E589" s="66"/>
      <c r="F589" s="66"/>
      <c r="G589" s="67"/>
      <c r="H589" s="67"/>
    </row>
    <row r="590" spans="2:8">
      <c r="B590" s="66"/>
      <c r="C590" s="66"/>
      <c r="D590" s="66"/>
      <c r="E590" s="66"/>
      <c r="F590" s="66"/>
      <c r="G590" s="67"/>
      <c r="H590" s="67"/>
    </row>
    <row r="591" spans="2:8">
      <c r="B591" s="66"/>
      <c r="C591" s="66"/>
      <c r="D591" s="66"/>
      <c r="E591" s="66"/>
      <c r="F591" s="66"/>
      <c r="G591" s="67"/>
      <c r="H591" s="67"/>
    </row>
    <row r="592" spans="2:8">
      <c r="B592" s="66"/>
      <c r="C592" s="66"/>
      <c r="D592" s="66"/>
      <c r="E592" s="66"/>
      <c r="F592" s="66"/>
      <c r="G592" s="67"/>
      <c r="H592" s="67"/>
    </row>
    <row r="593" spans="2:8">
      <c r="B593" s="66"/>
      <c r="C593" s="66"/>
      <c r="D593" s="66"/>
      <c r="E593" s="66"/>
      <c r="F593" s="66"/>
      <c r="G593" s="67"/>
      <c r="H593" s="67"/>
    </row>
    <row r="594" spans="2:8">
      <c r="B594" s="66"/>
      <c r="C594" s="66"/>
      <c r="D594" s="66"/>
      <c r="E594" s="66"/>
      <c r="F594" s="66"/>
      <c r="G594" s="67"/>
      <c r="H594" s="67"/>
    </row>
    <row r="595" spans="2:8">
      <c r="B595" s="66"/>
      <c r="C595" s="66"/>
      <c r="D595" s="66"/>
      <c r="E595" s="66"/>
      <c r="F595" s="66"/>
      <c r="G595" s="67"/>
      <c r="H595" s="67"/>
    </row>
    <row r="596" spans="2:8">
      <c r="B596" s="66"/>
      <c r="C596" s="66"/>
      <c r="D596" s="66"/>
      <c r="E596" s="66"/>
      <c r="F596" s="66"/>
      <c r="G596" s="67"/>
      <c r="H596" s="67"/>
    </row>
    <row r="597" spans="2:8">
      <c r="B597" s="66"/>
      <c r="C597" s="66"/>
      <c r="D597" s="66"/>
      <c r="E597" s="66"/>
      <c r="F597" s="66"/>
      <c r="G597" s="67"/>
      <c r="H597" s="67"/>
    </row>
    <row r="598" spans="2:8">
      <c r="B598" s="66"/>
      <c r="C598" s="66"/>
      <c r="D598" s="66"/>
      <c r="E598" s="66"/>
      <c r="F598" s="66"/>
      <c r="G598" s="67"/>
      <c r="H598" s="67"/>
    </row>
    <row r="599" spans="2:8">
      <c r="B599" s="66"/>
      <c r="C599" s="66"/>
      <c r="D599" s="66"/>
      <c r="E599" s="66"/>
      <c r="F599" s="66"/>
      <c r="G599" s="67"/>
      <c r="H599" s="67"/>
    </row>
    <row r="600" spans="2:8">
      <c r="B600" s="66"/>
      <c r="C600" s="66"/>
      <c r="D600" s="66"/>
      <c r="E600" s="66"/>
      <c r="F600" s="66"/>
      <c r="G600" s="67"/>
      <c r="H600" s="67"/>
    </row>
    <row r="601" spans="2:8">
      <c r="B601" s="66"/>
      <c r="C601" s="66"/>
      <c r="D601" s="66"/>
      <c r="E601" s="66"/>
      <c r="F601" s="66"/>
      <c r="G601" s="67"/>
      <c r="H601" s="67"/>
    </row>
    <row r="602" spans="2:8">
      <c r="B602" s="66"/>
      <c r="C602" s="66"/>
      <c r="D602" s="66"/>
      <c r="E602" s="66"/>
      <c r="F602" s="66"/>
      <c r="G602" s="67"/>
      <c r="H602" s="67"/>
    </row>
    <row r="603" spans="2:8">
      <c r="B603" s="66"/>
      <c r="C603" s="66"/>
      <c r="D603" s="66"/>
      <c r="E603" s="66"/>
      <c r="F603" s="66"/>
      <c r="G603" s="67"/>
      <c r="H603" s="67"/>
    </row>
    <row r="604" spans="2:8">
      <c r="B604" s="66"/>
      <c r="C604" s="66"/>
      <c r="D604" s="66"/>
      <c r="E604" s="66"/>
      <c r="F604" s="66"/>
      <c r="G604" s="67"/>
      <c r="H604" s="67"/>
    </row>
    <row r="605" spans="2:8">
      <c r="B605" s="66"/>
      <c r="C605" s="66"/>
      <c r="D605" s="66"/>
      <c r="E605" s="66"/>
      <c r="F605" s="66"/>
      <c r="G605" s="67"/>
      <c r="H605" s="67"/>
    </row>
    <row r="606" spans="2:8">
      <c r="B606" s="66"/>
      <c r="C606" s="66"/>
      <c r="D606" s="66"/>
      <c r="E606" s="66"/>
      <c r="F606" s="66"/>
      <c r="G606" s="67"/>
      <c r="H606" s="67"/>
    </row>
    <row r="607" spans="2:8">
      <c r="B607" s="66"/>
      <c r="C607" s="66"/>
      <c r="D607" s="66"/>
      <c r="E607" s="66"/>
      <c r="F607" s="66"/>
      <c r="G607" s="67"/>
      <c r="H607" s="67"/>
    </row>
    <row r="608" spans="2:8">
      <c r="B608" s="66"/>
      <c r="C608" s="66"/>
      <c r="D608" s="66"/>
      <c r="E608" s="66"/>
      <c r="F608" s="66"/>
      <c r="G608" s="67"/>
      <c r="H608" s="67"/>
    </row>
    <row r="609" spans="2:8">
      <c r="B609" s="66"/>
      <c r="C609" s="66"/>
      <c r="D609" s="66"/>
      <c r="E609" s="66"/>
      <c r="F609" s="66"/>
      <c r="G609" s="67"/>
      <c r="H609" s="67"/>
    </row>
    <row r="610" spans="2:8">
      <c r="B610" s="66"/>
      <c r="C610" s="66"/>
      <c r="D610" s="66"/>
      <c r="E610" s="66"/>
      <c r="F610" s="66"/>
      <c r="G610" s="67"/>
      <c r="H610" s="67"/>
    </row>
    <row r="611" spans="2:8">
      <c r="B611" s="66"/>
      <c r="C611" s="66"/>
      <c r="D611" s="66"/>
      <c r="E611" s="66"/>
      <c r="F611" s="66"/>
      <c r="G611" s="67"/>
      <c r="H611" s="67"/>
    </row>
    <row r="612" spans="2:8">
      <c r="B612" s="66"/>
      <c r="C612" s="66"/>
      <c r="D612" s="66"/>
      <c r="E612" s="66"/>
      <c r="F612" s="66"/>
      <c r="G612" s="67"/>
      <c r="H612" s="67"/>
    </row>
    <row r="613" spans="2:8">
      <c r="B613" s="66"/>
      <c r="C613" s="66"/>
      <c r="D613" s="66"/>
      <c r="E613" s="66"/>
      <c r="F613" s="66"/>
      <c r="G613" s="67"/>
      <c r="H613" s="67"/>
    </row>
    <row r="614" spans="2:8">
      <c r="B614" s="66"/>
      <c r="C614" s="66"/>
      <c r="D614" s="66"/>
      <c r="E614" s="66"/>
      <c r="F614" s="66"/>
      <c r="G614" s="67"/>
      <c r="H614" s="67"/>
    </row>
    <row r="615" spans="2:8">
      <c r="B615" s="66"/>
      <c r="C615" s="66"/>
      <c r="D615" s="66"/>
      <c r="E615" s="66"/>
      <c r="F615" s="66"/>
      <c r="G615" s="67"/>
      <c r="H615" s="67"/>
    </row>
    <row r="616" spans="2:8">
      <c r="B616" s="66"/>
      <c r="C616" s="66"/>
      <c r="D616" s="66"/>
      <c r="E616" s="66"/>
      <c r="F616" s="66"/>
      <c r="G616" s="67"/>
      <c r="H616" s="67"/>
    </row>
    <row r="617" spans="2:8">
      <c r="B617" s="66"/>
      <c r="C617" s="66"/>
      <c r="D617" s="66"/>
      <c r="E617" s="66"/>
      <c r="F617" s="66"/>
      <c r="G617" s="67"/>
      <c r="H617" s="67"/>
    </row>
    <row r="618" spans="2:8">
      <c r="B618" s="66"/>
      <c r="C618" s="66"/>
      <c r="D618" s="66"/>
      <c r="E618" s="66"/>
      <c r="F618" s="66"/>
      <c r="G618" s="67"/>
      <c r="H618" s="67"/>
    </row>
    <row r="619" spans="2:8">
      <c r="B619" s="66"/>
      <c r="C619" s="66"/>
      <c r="D619" s="66"/>
      <c r="E619" s="66"/>
      <c r="F619" s="66"/>
      <c r="G619" s="67"/>
      <c r="H619" s="67"/>
    </row>
    <row r="620" spans="2:8">
      <c r="B620" s="66"/>
      <c r="C620" s="66"/>
      <c r="D620" s="66"/>
      <c r="E620" s="66"/>
      <c r="F620" s="66"/>
      <c r="G620" s="67"/>
      <c r="H620" s="67"/>
    </row>
    <row r="621" spans="2:8">
      <c r="B621" s="66"/>
      <c r="C621" s="66"/>
      <c r="D621" s="66"/>
      <c r="E621" s="66"/>
      <c r="F621" s="66"/>
      <c r="G621" s="67"/>
      <c r="H621" s="67"/>
    </row>
    <row r="622" spans="2:8">
      <c r="B622" s="66"/>
      <c r="C622" s="66"/>
      <c r="D622" s="66"/>
      <c r="E622" s="66"/>
      <c r="F622" s="66"/>
      <c r="G622" s="67"/>
      <c r="H622" s="67"/>
    </row>
    <row r="623" spans="2:8">
      <c r="B623" s="66"/>
      <c r="C623" s="66"/>
      <c r="D623" s="66"/>
      <c r="E623" s="66"/>
      <c r="F623" s="66"/>
      <c r="G623" s="67"/>
      <c r="H623" s="67"/>
    </row>
    <row r="624" spans="2:8">
      <c r="B624" s="66"/>
      <c r="C624" s="66"/>
      <c r="D624" s="66"/>
      <c r="E624" s="66"/>
      <c r="F624" s="66"/>
      <c r="G624" s="67"/>
      <c r="H624" s="67"/>
    </row>
    <row r="625" spans="2:8">
      <c r="B625" s="66"/>
      <c r="C625" s="66"/>
      <c r="D625" s="66"/>
      <c r="E625" s="66"/>
      <c r="F625" s="66"/>
      <c r="G625" s="67"/>
      <c r="H625" s="67"/>
    </row>
    <row r="626" spans="2:8">
      <c r="B626" s="66"/>
      <c r="C626" s="66"/>
      <c r="D626" s="66"/>
      <c r="E626" s="66"/>
      <c r="F626" s="66"/>
      <c r="G626" s="67"/>
      <c r="H626" s="67"/>
    </row>
    <row r="627" spans="2:8">
      <c r="B627" s="66"/>
      <c r="C627" s="66"/>
      <c r="D627" s="66"/>
      <c r="E627" s="66"/>
      <c r="F627" s="66"/>
      <c r="G627" s="67"/>
      <c r="H627" s="67"/>
    </row>
    <row r="628" spans="2:8">
      <c r="B628" s="66"/>
      <c r="C628" s="66"/>
      <c r="D628" s="66"/>
      <c r="E628" s="66"/>
      <c r="F628" s="66"/>
      <c r="G628" s="67"/>
      <c r="H628" s="67"/>
    </row>
    <row r="629" spans="2:8">
      <c r="B629" s="66"/>
      <c r="C629" s="66"/>
      <c r="D629" s="66"/>
      <c r="E629" s="66"/>
      <c r="F629" s="66"/>
      <c r="G629" s="67"/>
      <c r="H629" s="67"/>
    </row>
    <row r="630" spans="2:8">
      <c r="B630" s="66"/>
      <c r="C630" s="66"/>
      <c r="D630" s="66"/>
      <c r="E630" s="66"/>
      <c r="F630" s="66"/>
      <c r="G630" s="67"/>
      <c r="H630" s="67"/>
    </row>
    <row r="631" spans="2:8">
      <c r="B631" s="66"/>
      <c r="C631" s="66"/>
      <c r="D631" s="66"/>
      <c r="E631" s="66"/>
      <c r="F631" s="66"/>
      <c r="G631" s="67"/>
      <c r="H631" s="67"/>
    </row>
    <row r="632" spans="2:8">
      <c r="B632" s="66"/>
      <c r="C632" s="66"/>
      <c r="D632" s="66"/>
      <c r="E632" s="66"/>
      <c r="F632" s="66"/>
      <c r="G632" s="67"/>
      <c r="H632" s="67"/>
    </row>
    <row r="633" spans="2:8">
      <c r="B633" s="66"/>
      <c r="C633" s="66"/>
      <c r="D633" s="66"/>
      <c r="E633" s="66"/>
      <c r="F633" s="66"/>
      <c r="G633" s="67"/>
      <c r="H633" s="67"/>
    </row>
    <row r="634" spans="2:8">
      <c r="B634" s="66"/>
      <c r="C634" s="66"/>
      <c r="D634" s="66"/>
      <c r="E634" s="66"/>
      <c r="F634" s="66"/>
      <c r="G634" s="67"/>
      <c r="H634" s="67"/>
    </row>
    <row r="635" spans="2:8">
      <c r="B635" s="66"/>
      <c r="C635" s="66"/>
      <c r="D635" s="66"/>
      <c r="E635" s="66"/>
      <c r="F635" s="66"/>
      <c r="G635" s="67"/>
      <c r="H635" s="67"/>
    </row>
    <row r="636" spans="2:8">
      <c r="B636" s="66"/>
      <c r="C636" s="66"/>
      <c r="D636" s="66"/>
      <c r="E636" s="66"/>
      <c r="F636" s="66"/>
      <c r="G636" s="67"/>
      <c r="H636" s="67"/>
    </row>
    <row r="637" spans="2:8">
      <c r="B637" s="66"/>
      <c r="C637" s="66"/>
      <c r="D637" s="66"/>
      <c r="E637" s="66"/>
      <c r="F637" s="66"/>
      <c r="G637" s="67"/>
      <c r="H637" s="67"/>
    </row>
    <row r="638" spans="2:8">
      <c r="B638" s="66"/>
      <c r="C638" s="66"/>
      <c r="D638" s="66"/>
      <c r="E638" s="66"/>
      <c r="F638" s="66"/>
      <c r="G638" s="67"/>
      <c r="H638" s="67"/>
    </row>
    <row r="639" spans="2:8">
      <c r="B639" s="66"/>
      <c r="C639" s="66"/>
      <c r="D639" s="66"/>
      <c r="E639" s="66"/>
      <c r="F639" s="66"/>
      <c r="G639" s="67"/>
      <c r="H639" s="67"/>
    </row>
    <row r="640" spans="2:8">
      <c r="B640" s="66"/>
      <c r="C640" s="66"/>
      <c r="D640" s="66"/>
      <c r="E640" s="66"/>
      <c r="F640" s="66"/>
      <c r="G640" s="67"/>
      <c r="H640" s="67"/>
    </row>
    <row r="641" spans="2:8">
      <c r="B641" s="66"/>
      <c r="C641" s="66"/>
      <c r="D641" s="66"/>
      <c r="E641" s="66"/>
      <c r="F641" s="66"/>
      <c r="G641" s="67"/>
      <c r="H641" s="67"/>
    </row>
    <row r="642" spans="2:8">
      <c r="B642" s="66"/>
      <c r="C642" s="66"/>
      <c r="D642" s="66"/>
      <c r="E642" s="66"/>
      <c r="F642" s="66"/>
      <c r="G642" s="67"/>
      <c r="H642" s="67"/>
    </row>
    <row r="643" spans="2:8">
      <c r="B643" s="66"/>
      <c r="C643" s="66"/>
      <c r="D643" s="66"/>
      <c r="E643" s="66"/>
      <c r="F643" s="66"/>
      <c r="G643" s="67"/>
      <c r="H643" s="67"/>
    </row>
    <row r="644" spans="2:8">
      <c r="B644" s="66"/>
      <c r="C644" s="66"/>
      <c r="D644" s="66"/>
      <c r="E644" s="66"/>
      <c r="F644" s="66"/>
      <c r="G644" s="67"/>
      <c r="H644" s="67"/>
    </row>
    <row r="645" spans="2:8">
      <c r="B645" s="66"/>
      <c r="C645" s="66"/>
      <c r="D645" s="66"/>
      <c r="E645" s="66"/>
      <c r="F645" s="66"/>
      <c r="G645" s="67"/>
      <c r="H645" s="67"/>
    </row>
    <row r="646" spans="2:8">
      <c r="B646" s="66"/>
      <c r="C646" s="66"/>
      <c r="D646" s="66"/>
      <c r="E646" s="66"/>
      <c r="F646" s="66"/>
      <c r="G646" s="67"/>
      <c r="H646" s="67"/>
    </row>
    <row r="647" spans="2:8">
      <c r="B647" s="66"/>
      <c r="C647" s="66"/>
      <c r="D647" s="66"/>
      <c r="E647" s="66"/>
      <c r="F647" s="66"/>
      <c r="G647" s="67"/>
      <c r="H647" s="67"/>
    </row>
    <row r="648" spans="2:8">
      <c r="B648" s="66"/>
      <c r="C648" s="66"/>
      <c r="D648" s="66"/>
      <c r="E648" s="66"/>
      <c r="F648" s="66"/>
      <c r="G648" s="67"/>
      <c r="H648" s="67"/>
    </row>
    <row r="649" spans="2:8">
      <c r="B649" s="66"/>
      <c r="C649" s="66"/>
      <c r="D649" s="66"/>
      <c r="E649" s="66"/>
      <c r="F649" s="66"/>
      <c r="G649" s="67"/>
      <c r="H649" s="67"/>
    </row>
    <row r="650" spans="2:8">
      <c r="B650" s="66"/>
      <c r="C650" s="66"/>
      <c r="D650" s="66"/>
      <c r="E650" s="66"/>
      <c r="F650" s="66"/>
      <c r="G650" s="67"/>
      <c r="H650" s="67"/>
    </row>
    <row r="651" spans="2:8">
      <c r="B651" s="66"/>
      <c r="C651" s="66"/>
      <c r="D651" s="66"/>
      <c r="E651" s="66"/>
      <c r="F651" s="66"/>
      <c r="G651" s="67"/>
      <c r="H651" s="67"/>
    </row>
    <row r="652" spans="2:8">
      <c r="B652" s="66"/>
      <c r="C652" s="66"/>
      <c r="D652" s="66"/>
      <c r="E652" s="66"/>
      <c r="F652" s="66"/>
      <c r="G652" s="67"/>
      <c r="H652" s="67"/>
    </row>
    <row r="653" spans="2:8">
      <c r="B653" s="66"/>
      <c r="C653" s="66"/>
      <c r="D653" s="66"/>
      <c r="E653" s="66"/>
      <c r="F653" s="66"/>
      <c r="G653" s="67"/>
      <c r="H653" s="67"/>
    </row>
    <row r="654" spans="2:8">
      <c r="B654" s="66"/>
      <c r="C654" s="66"/>
      <c r="D654" s="66"/>
      <c r="E654" s="66"/>
      <c r="F654" s="66"/>
      <c r="G654" s="67"/>
      <c r="H654" s="67"/>
    </row>
    <row r="655" spans="2:8">
      <c r="B655" s="66"/>
      <c r="C655" s="66"/>
      <c r="D655" s="66"/>
      <c r="E655" s="66"/>
      <c r="F655" s="66"/>
      <c r="G655" s="67"/>
      <c r="H655" s="67"/>
    </row>
    <row r="656" spans="2:8">
      <c r="B656" s="66"/>
      <c r="C656" s="66"/>
      <c r="D656" s="66"/>
      <c r="E656" s="66"/>
      <c r="F656" s="66"/>
      <c r="G656" s="67"/>
      <c r="H656" s="67"/>
    </row>
    <row r="657" spans="2:8">
      <c r="B657" s="66"/>
      <c r="C657" s="66"/>
      <c r="D657" s="66"/>
      <c r="E657" s="66"/>
      <c r="F657" s="66"/>
      <c r="G657" s="67"/>
      <c r="H657" s="67"/>
    </row>
    <row r="658" spans="2:8">
      <c r="B658" s="66"/>
      <c r="C658" s="66"/>
      <c r="D658" s="66"/>
      <c r="E658" s="66"/>
      <c r="F658" s="66"/>
      <c r="G658" s="67"/>
      <c r="H658" s="67"/>
    </row>
    <row r="659" spans="2:8">
      <c r="B659" s="66"/>
      <c r="C659" s="66"/>
      <c r="D659" s="66"/>
      <c r="E659" s="66"/>
      <c r="F659" s="66"/>
      <c r="G659" s="67"/>
      <c r="H659" s="67"/>
    </row>
    <row r="660" spans="2:8">
      <c r="B660" s="66"/>
      <c r="C660" s="66"/>
      <c r="D660" s="66"/>
      <c r="E660" s="66"/>
      <c r="F660" s="66"/>
      <c r="G660" s="67"/>
      <c r="H660" s="67"/>
    </row>
    <row r="661" spans="2:8">
      <c r="B661" s="66"/>
      <c r="C661" s="66"/>
      <c r="D661" s="66"/>
      <c r="E661" s="66"/>
      <c r="F661" s="66"/>
      <c r="G661" s="67"/>
      <c r="H661" s="67"/>
    </row>
    <row r="662" spans="2:8">
      <c r="B662" s="66"/>
      <c r="C662" s="66"/>
      <c r="D662" s="66"/>
      <c r="E662" s="66"/>
      <c r="F662" s="66"/>
      <c r="G662" s="67"/>
      <c r="H662" s="67"/>
    </row>
    <row r="663" spans="2:8">
      <c r="B663" s="66"/>
      <c r="C663" s="66"/>
      <c r="D663" s="66"/>
      <c r="E663" s="66"/>
      <c r="F663" s="66"/>
      <c r="G663" s="67"/>
      <c r="H663" s="67"/>
    </row>
    <row r="664" spans="2:8">
      <c r="B664" s="66"/>
      <c r="C664" s="66"/>
      <c r="D664" s="66"/>
      <c r="E664" s="66"/>
      <c r="F664" s="66"/>
      <c r="G664" s="67"/>
      <c r="H664" s="67"/>
    </row>
    <row r="665" spans="2:8">
      <c r="B665" s="66"/>
      <c r="C665" s="66"/>
      <c r="D665" s="66"/>
      <c r="E665" s="66"/>
      <c r="F665" s="66"/>
      <c r="G665" s="67"/>
      <c r="H665" s="67"/>
    </row>
    <row r="666" spans="2:8">
      <c r="B666" s="66"/>
      <c r="C666" s="66"/>
      <c r="D666" s="66"/>
      <c r="E666" s="66"/>
      <c r="F666" s="66"/>
      <c r="G666" s="67"/>
      <c r="H666" s="67"/>
    </row>
    <row r="667" spans="2:8">
      <c r="B667" s="66"/>
      <c r="C667" s="66"/>
      <c r="D667" s="66"/>
      <c r="E667" s="66"/>
      <c r="F667" s="66"/>
      <c r="G667" s="67"/>
      <c r="H667" s="67"/>
    </row>
    <row r="668" spans="2:8">
      <c r="B668" s="66"/>
      <c r="C668" s="66"/>
      <c r="D668" s="66"/>
      <c r="E668" s="66"/>
      <c r="F668" s="66"/>
      <c r="G668" s="67"/>
      <c r="H668" s="67"/>
    </row>
    <row r="669" spans="2:8">
      <c r="B669" s="66"/>
      <c r="C669" s="66"/>
      <c r="D669" s="66"/>
      <c r="E669" s="66"/>
      <c r="F669" s="66"/>
      <c r="G669" s="67"/>
      <c r="H669" s="67"/>
    </row>
    <row r="670" spans="2:8">
      <c r="B670" s="66"/>
      <c r="C670" s="66"/>
      <c r="D670" s="66"/>
      <c r="E670" s="66"/>
      <c r="F670" s="66"/>
      <c r="G670" s="67"/>
      <c r="H670" s="67"/>
    </row>
    <row r="671" spans="2:8">
      <c r="B671" s="66"/>
      <c r="C671" s="66"/>
      <c r="D671" s="66"/>
      <c r="E671" s="66"/>
      <c r="F671" s="66"/>
      <c r="G671" s="67"/>
      <c r="H671" s="67"/>
    </row>
    <row r="672" spans="2:8">
      <c r="B672" s="66"/>
      <c r="C672" s="66"/>
      <c r="D672" s="66"/>
      <c r="E672" s="66"/>
      <c r="F672" s="66"/>
      <c r="G672" s="67"/>
      <c r="H672" s="67"/>
    </row>
    <row r="673" spans="2:8">
      <c r="B673" s="66"/>
      <c r="C673" s="66"/>
      <c r="D673" s="66"/>
      <c r="E673" s="66"/>
      <c r="F673" s="66"/>
      <c r="G673" s="67"/>
      <c r="H673" s="67"/>
    </row>
    <row r="674" spans="2:8">
      <c r="B674" s="66"/>
      <c r="C674" s="66"/>
      <c r="D674" s="66"/>
      <c r="E674" s="66"/>
      <c r="F674" s="66"/>
      <c r="G674" s="67"/>
      <c r="H674" s="67"/>
    </row>
    <row r="675" spans="2:8">
      <c r="B675" s="66"/>
      <c r="C675" s="66"/>
      <c r="D675" s="66"/>
      <c r="E675" s="66"/>
      <c r="F675" s="66"/>
      <c r="G675" s="67"/>
      <c r="H675" s="67"/>
    </row>
    <row r="676" spans="2:8">
      <c r="B676" s="66"/>
      <c r="C676" s="66"/>
      <c r="D676" s="66"/>
      <c r="E676" s="66"/>
      <c r="F676" s="66"/>
      <c r="G676" s="67"/>
      <c r="H676" s="67"/>
    </row>
    <row r="677" spans="2:8">
      <c r="B677" s="66"/>
      <c r="C677" s="66"/>
      <c r="D677" s="66"/>
      <c r="E677" s="66"/>
      <c r="F677" s="66"/>
      <c r="G677" s="67"/>
      <c r="H677" s="67"/>
    </row>
    <row r="678" spans="2:8">
      <c r="B678" s="66"/>
      <c r="C678" s="66"/>
      <c r="D678" s="66"/>
      <c r="E678" s="66"/>
      <c r="F678" s="66"/>
      <c r="G678" s="67"/>
      <c r="H678" s="67"/>
    </row>
    <row r="679" spans="2:8">
      <c r="B679" s="66"/>
      <c r="C679" s="66"/>
      <c r="D679" s="66"/>
      <c r="E679" s="66"/>
      <c r="F679" s="66"/>
      <c r="G679" s="67"/>
      <c r="H679" s="67"/>
    </row>
    <row r="680" spans="2:8">
      <c r="B680" s="66"/>
      <c r="C680" s="66"/>
      <c r="D680" s="66"/>
      <c r="E680" s="66"/>
      <c r="F680" s="66"/>
      <c r="G680" s="67"/>
      <c r="H680" s="67"/>
    </row>
    <row r="681" spans="2:8">
      <c r="B681" s="66"/>
      <c r="C681" s="66"/>
      <c r="D681" s="66"/>
      <c r="E681" s="66"/>
      <c r="F681" s="66"/>
      <c r="G681" s="67"/>
      <c r="H681" s="67"/>
    </row>
    <row r="682" spans="2:8">
      <c r="B682" s="66"/>
      <c r="C682" s="66"/>
      <c r="D682" s="66"/>
      <c r="E682" s="66"/>
      <c r="F682" s="66"/>
      <c r="G682" s="67"/>
      <c r="H682" s="67"/>
    </row>
    <row r="683" spans="2:8">
      <c r="B683" s="66"/>
      <c r="C683" s="66"/>
      <c r="D683" s="66"/>
      <c r="E683" s="66"/>
      <c r="F683" s="66"/>
      <c r="G683" s="67"/>
      <c r="H683" s="67"/>
    </row>
    <row r="684" spans="2:8">
      <c r="B684" s="66"/>
      <c r="C684" s="66"/>
      <c r="D684" s="66"/>
      <c r="E684" s="66"/>
      <c r="F684" s="66"/>
      <c r="G684" s="67"/>
      <c r="H684" s="67"/>
    </row>
    <row r="685" spans="2:8">
      <c r="B685" s="66"/>
      <c r="C685" s="66"/>
      <c r="D685" s="66"/>
      <c r="E685" s="66"/>
      <c r="F685" s="66"/>
      <c r="G685" s="67"/>
      <c r="H685" s="67"/>
    </row>
    <row r="686" spans="2:8">
      <c r="B686" s="66"/>
      <c r="C686" s="66"/>
      <c r="D686" s="66"/>
      <c r="E686" s="66"/>
      <c r="F686" s="66"/>
      <c r="G686" s="67"/>
      <c r="H686" s="67"/>
    </row>
    <row r="687" spans="2:8">
      <c r="B687" s="66"/>
      <c r="C687" s="66"/>
      <c r="D687" s="66"/>
      <c r="E687" s="66"/>
      <c r="F687" s="66"/>
      <c r="G687" s="67"/>
      <c r="H687" s="67"/>
    </row>
    <row r="688" spans="2:8">
      <c r="B688" s="66"/>
      <c r="C688" s="66"/>
      <c r="D688" s="66"/>
      <c r="E688" s="66"/>
      <c r="F688" s="66"/>
      <c r="G688" s="67"/>
      <c r="H688" s="67"/>
    </row>
    <row r="689" spans="2:8">
      <c r="B689" s="66"/>
      <c r="C689" s="66"/>
      <c r="D689" s="66"/>
      <c r="E689" s="66"/>
      <c r="F689" s="66"/>
      <c r="G689" s="67"/>
      <c r="H689" s="67"/>
    </row>
    <row r="690" spans="2:8">
      <c r="B690" s="66"/>
      <c r="C690" s="66"/>
      <c r="D690" s="66"/>
      <c r="E690" s="66"/>
      <c r="F690" s="66"/>
      <c r="G690" s="67"/>
      <c r="H690" s="67"/>
    </row>
    <row r="691" spans="2:8">
      <c r="B691" s="66"/>
      <c r="C691" s="66"/>
      <c r="D691" s="66"/>
      <c r="E691" s="66"/>
      <c r="F691" s="66"/>
      <c r="G691" s="67"/>
      <c r="H691" s="67"/>
    </row>
    <row r="692" spans="2:8">
      <c r="B692" s="66"/>
      <c r="C692" s="66"/>
      <c r="D692" s="66"/>
      <c r="E692" s="66"/>
      <c r="F692" s="66"/>
      <c r="G692" s="67"/>
      <c r="H692" s="67"/>
    </row>
    <row r="693" spans="2:8">
      <c r="B693" s="66"/>
      <c r="C693" s="66"/>
      <c r="D693" s="66"/>
      <c r="E693" s="66"/>
      <c r="F693" s="66"/>
      <c r="G693" s="67"/>
      <c r="H693" s="67"/>
    </row>
    <row r="694" spans="2:8">
      <c r="B694" s="66"/>
      <c r="C694" s="66"/>
      <c r="D694" s="66"/>
      <c r="E694" s="66"/>
      <c r="F694" s="66"/>
      <c r="G694" s="67"/>
      <c r="H694" s="67"/>
    </row>
    <row r="695" spans="2:8">
      <c r="B695" s="66"/>
      <c r="C695" s="66"/>
      <c r="D695" s="66"/>
      <c r="E695" s="66"/>
      <c r="F695" s="66"/>
      <c r="G695" s="67"/>
      <c r="H695" s="67"/>
    </row>
    <row r="696" spans="2:8">
      <c r="B696" s="66"/>
      <c r="C696" s="66"/>
      <c r="D696" s="66"/>
      <c r="E696" s="66"/>
      <c r="F696" s="66"/>
      <c r="G696" s="67"/>
      <c r="H696" s="67"/>
    </row>
    <row r="697" spans="2:8">
      <c r="B697" s="66"/>
      <c r="C697" s="66"/>
      <c r="D697" s="66"/>
      <c r="E697" s="66"/>
      <c r="F697" s="66"/>
      <c r="G697" s="67"/>
      <c r="H697" s="67"/>
    </row>
    <row r="698" spans="2:8">
      <c r="B698" s="66"/>
      <c r="C698" s="66"/>
      <c r="D698" s="66"/>
      <c r="E698" s="66"/>
      <c r="F698" s="66"/>
      <c r="G698" s="67"/>
      <c r="H698" s="67"/>
    </row>
    <row r="699" spans="2:8">
      <c r="B699" s="66"/>
      <c r="C699" s="66"/>
      <c r="D699" s="66"/>
      <c r="E699" s="66"/>
      <c r="F699" s="66"/>
      <c r="G699" s="67"/>
      <c r="H699" s="67"/>
    </row>
    <row r="700" spans="2:8">
      <c r="B700" s="66"/>
      <c r="C700" s="66"/>
      <c r="D700" s="66"/>
      <c r="E700" s="66"/>
      <c r="F700" s="66"/>
      <c r="G700" s="67"/>
      <c r="H700" s="67"/>
    </row>
    <row r="701" spans="2:8">
      <c r="B701" s="66"/>
      <c r="C701" s="66"/>
      <c r="D701" s="66"/>
      <c r="E701" s="66"/>
      <c r="F701" s="66"/>
      <c r="G701" s="67"/>
      <c r="H701" s="67"/>
    </row>
    <row r="702" spans="2:8">
      <c r="B702" s="66"/>
      <c r="C702" s="66"/>
      <c r="D702" s="66"/>
      <c r="E702" s="66"/>
      <c r="F702" s="66"/>
      <c r="G702" s="67"/>
      <c r="H702" s="67"/>
    </row>
    <row r="703" spans="2:8">
      <c r="B703" s="66"/>
      <c r="C703" s="66"/>
      <c r="D703" s="66"/>
      <c r="E703" s="66"/>
      <c r="F703" s="66"/>
      <c r="G703" s="67"/>
      <c r="H703" s="67"/>
    </row>
    <row r="704" spans="2:8">
      <c r="B704" s="66"/>
      <c r="C704" s="66"/>
      <c r="D704" s="66"/>
      <c r="E704" s="66"/>
      <c r="F704" s="66"/>
      <c r="G704" s="67"/>
      <c r="H704" s="67"/>
    </row>
    <row r="705" spans="2:8">
      <c r="B705" s="66"/>
      <c r="C705" s="66"/>
      <c r="D705" s="66"/>
      <c r="E705" s="66"/>
      <c r="F705" s="66"/>
      <c r="G705" s="67"/>
      <c r="H705" s="67"/>
    </row>
    <row r="706" spans="2:8">
      <c r="B706" s="66"/>
      <c r="C706" s="66"/>
      <c r="D706" s="66"/>
      <c r="E706" s="66"/>
      <c r="F706" s="66"/>
      <c r="G706" s="67"/>
      <c r="H706" s="67"/>
    </row>
    <row r="707" spans="2:8">
      <c r="B707" s="66"/>
      <c r="C707" s="66"/>
      <c r="D707" s="66"/>
      <c r="E707" s="66"/>
      <c r="F707" s="66"/>
      <c r="G707" s="67"/>
      <c r="H707" s="67"/>
    </row>
    <row r="708" spans="2:8">
      <c r="B708" s="66"/>
      <c r="C708" s="66"/>
      <c r="D708" s="66"/>
      <c r="E708" s="66"/>
      <c r="F708" s="66"/>
      <c r="G708" s="67"/>
      <c r="H708" s="67"/>
    </row>
    <row r="709" spans="2:8">
      <c r="B709" s="66"/>
      <c r="C709" s="66"/>
      <c r="D709" s="66"/>
      <c r="E709" s="66"/>
      <c r="F709" s="66"/>
      <c r="G709" s="67"/>
      <c r="H709" s="67"/>
    </row>
    <row r="710" spans="2:8">
      <c r="B710" s="66"/>
      <c r="C710" s="66"/>
      <c r="D710" s="66"/>
      <c r="E710" s="66"/>
      <c r="F710" s="66"/>
      <c r="G710" s="67"/>
      <c r="H710" s="67"/>
    </row>
    <row r="711" spans="2:8">
      <c r="B711" s="66"/>
      <c r="C711" s="66"/>
      <c r="D711" s="66"/>
      <c r="E711" s="66"/>
      <c r="F711" s="66"/>
      <c r="G711" s="67"/>
      <c r="H711" s="67"/>
    </row>
    <row r="712" spans="2:8">
      <c r="B712" s="66"/>
      <c r="C712" s="66"/>
      <c r="D712" s="66"/>
      <c r="E712" s="66"/>
      <c r="F712" s="66"/>
      <c r="G712" s="67"/>
      <c r="H712" s="67"/>
    </row>
    <row r="713" spans="2:8">
      <c r="B713" s="66"/>
      <c r="C713" s="66"/>
      <c r="D713" s="66"/>
      <c r="E713" s="66"/>
      <c r="F713" s="66"/>
      <c r="G713" s="67"/>
      <c r="H713" s="67"/>
    </row>
    <row r="714" spans="2:8">
      <c r="B714" s="66"/>
      <c r="C714" s="66"/>
      <c r="D714" s="66"/>
      <c r="E714" s="66"/>
      <c r="F714" s="66"/>
      <c r="G714" s="67"/>
      <c r="H714" s="67"/>
    </row>
    <row r="715" spans="2:8">
      <c r="B715" s="66"/>
      <c r="C715" s="66"/>
      <c r="D715" s="66"/>
      <c r="E715" s="66"/>
      <c r="F715" s="66"/>
      <c r="G715" s="67"/>
      <c r="H715" s="67"/>
    </row>
    <row r="716" spans="2:8">
      <c r="B716" s="66"/>
      <c r="C716" s="66"/>
      <c r="D716" s="66"/>
      <c r="E716" s="66"/>
      <c r="F716" s="66"/>
      <c r="G716" s="67"/>
      <c r="H716" s="67"/>
    </row>
    <row r="717" spans="2:8">
      <c r="B717" s="66"/>
      <c r="C717" s="66"/>
      <c r="D717" s="66"/>
      <c r="E717" s="66"/>
      <c r="F717" s="66"/>
      <c r="G717" s="67"/>
      <c r="H717" s="67"/>
    </row>
    <row r="718" spans="2:8">
      <c r="B718" s="66"/>
      <c r="C718" s="66"/>
      <c r="D718" s="66"/>
      <c r="E718" s="66"/>
      <c r="F718" s="66"/>
      <c r="G718" s="67"/>
      <c r="H718" s="67"/>
    </row>
    <row r="719" spans="2:8">
      <c r="B719" s="66"/>
      <c r="C719" s="66"/>
      <c r="D719" s="66"/>
      <c r="E719" s="66"/>
      <c r="F719" s="66"/>
      <c r="G719" s="67"/>
      <c r="H719" s="67"/>
    </row>
    <row r="720" spans="2:8">
      <c r="B720" s="66"/>
      <c r="C720" s="66"/>
      <c r="D720" s="66"/>
      <c r="E720" s="66"/>
      <c r="F720" s="66"/>
      <c r="G720" s="67"/>
      <c r="H720" s="67"/>
    </row>
    <row r="721" spans="2:8">
      <c r="B721" s="66"/>
      <c r="C721" s="66"/>
      <c r="D721" s="66"/>
      <c r="E721" s="66"/>
      <c r="F721" s="66"/>
      <c r="G721" s="67"/>
      <c r="H721" s="67"/>
    </row>
    <row r="722" spans="2:8">
      <c r="B722" s="66"/>
      <c r="C722" s="66"/>
      <c r="D722" s="66"/>
      <c r="E722" s="66"/>
      <c r="F722" s="66"/>
      <c r="G722" s="67"/>
      <c r="H722" s="67"/>
    </row>
    <row r="723" spans="2:8">
      <c r="B723" s="66"/>
      <c r="C723" s="66"/>
      <c r="D723" s="66"/>
      <c r="E723" s="66"/>
      <c r="F723" s="66"/>
      <c r="G723" s="67"/>
      <c r="H723" s="67"/>
    </row>
    <row r="724" spans="2:8">
      <c r="B724" s="66"/>
      <c r="C724" s="66"/>
      <c r="D724" s="66"/>
      <c r="E724" s="66"/>
      <c r="F724" s="66"/>
      <c r="G724" s="67"/>
      <c r="H724" s="67"/>
    </row>
    <row r="725" spans="2:8">
      <c r="B725" s="66"/>
      <c r="C725" s="66"/>
      <c r="D725" s="66"/>
      <c r="E725" s="66"/>
      <c r="F725" s="66"/>
      <c r="G725" s="67"/>
      <c r="H725" s="67"/>
    </row>
    <row r="726" spans="2:8">
      <c r="B726" s="66"/>
      <c r="C726" s="66"/>
      <c r="D726" s="66"/>
      <c r="E726" s="66"/>
      <c r="F726" s="66"/>
      <c r="G726" s="67"/>
      <c r="H726" s="67"/>
    </row>
    <row r="727" spans="2:8">
      <c r="B727" s="66"/>
      <c r="C727" s="66"/>
      <c r="D727" s="66"/>
      <c r="E727" s="66"/>
      <c r="F727" s="66"/>
      <c r="G727" s="67"/>
      <c r="H727" s="67"/>
    </row>
    <row r="728" spans="2:8">
      <c r="B728" s="66"/>
      <c r="C728" s="66"/>
      <c r="D728" s="66"/>
      <c r="E728" s="66"/>
      <c r="F728" s="66"/>
      <c r="G728" s="67"/>
      <c r="H728" s="67"/>
    </row>
    <row r="729" spans="2:8">
      <c r="B729" s="66"/>
      <c r="C729" s="66"/>
      <c r="D729" s="66"/>
      <c r="E729" s="66"/>
      <c r="F729" s="66"/>
      <c r="G729" s="67"/>
      <c r="H729" s="67"/>
    </row>
    <row r="730" spans="2:8">
      <c r="B730" s="66"/>
      <c r="C730" s="66"/>
      <c r="D730" s="66"/>
      <c r="E730" s="66"/>
      <c r="F730" s="66"/>
      <c r="G730" s="67"/>
      <c r="H730" s="67"/>
    </row>
    <row r="731" spans="2:8">
      <c r="B731" s="66"/>
      <c r="C731" s="66"/>
      <c r="D731" s="66"/>
      <c r="E731" s="66"/>
      <c r="F731" s="66"/>
      <c r="G731" s="67"/>
      <c r="H731" s="67"/>
    </row>
    <row r="732" spans="2:8">
      <c r="B732" s="66"/>
      <c r="C732" s="66"/>
      <c r="D732" s="66"/>
      <c r="E732" s="66"/>
      <c r="F732" s="66"/>
      <c r="G732" s="67"/>
      <c r="H732" s="67"/>
    </row>
    <row r="733" spans="2:8">
      <c r="B733" s="66"/>
      <c r="C733" s="66"/>
      <c r="D733" s="66"/>
      <c r="E733" s="66"/>
      <c r="F733" s="66"/>
      <c r="G733" s="67"/>
      <c r="H733" s="67"/>
    </row>
    <row r="734" spans="2:8">
      <c r="B734" s="66"/>
      <c r="C734" s="66"/>
      <c r="D734" s="66"/>
      <c r="E734" s="66"/>
      <c r="F734" s="66"/>
      <c r="G734" s="67"/>
      <c r="H734" s="67"/>
    </row>
    <row r="735" spans="2:8">
      <c r="B735" s="66"/>
      <c r="C735" s="66"/>
      <c r="D735" s="66"/>
      <c r="E735" s="66"/>
      <c r="F735" s="66"/>
      <c r="G735" s="67"/>
      <c r="H735" s="67"/>
    </row>
    <row r="736" spans="2:8">
      <c r="B736" s="66"/>
      <c r="C736" s="66"/>
      <c r="D736" s="66"/>
      <c r="E736" s="66"/>
      <c r="F736" s="66"/>
      <c r="G736" s="67"/>
      <c r="H736" s="67"/>
    </row>
    <row r="737" spans="2:8">
      <c r="B737" s="66"/>
      <c r="C737" s="66"/>
      <c r="D737" s="66"/>
      <c r="E737" s="66"/>
      <c r="F737" s="66"/>
      <c r="G737" s="67"/>
      <c r="H737" s="67"/>
    </row>
    <row r="738" spans="2:8">
      <c r="B738" s="66"/>
      <c r="C738" s="66"/>
      <c r="D738" s="66"/>
      <c r="E738" s="66"/>
      <c r="F738" s="66"/>
      <c r="G738" s="67"/>
      <c r="H738" s="67"/>
    </row>
    <row r="739" spans="2:8">
      <c r="B739" s="66"/>
      <c r="C739" s="66"/>
      <c r="D739" s="66"/>
      <c r="E739" s="66"/>
      <c r="F739" s="66"/>
      <c r="G739" s="67"/>
      <c r="H739" s="67"/>
    </row>
    <row r="740" spans="2:8">
      <c r="B740" s="66"/>
      <c r="C740" s="66"/>
      <c r="D740" s="66"/>
      <c r="E740" s="66"/>
      <c r="F740" s="66"/>
      <c r="G740" s="67"/>
      <c r="H740" s="67"/>
    </row>
    <row r="741" spans="2:8">
      <c r="B741" s="66"/>
      <c r="C741" s="66"/>
      <c r="D741" s="66"/>
      <c r="E741" s="66"/>
      <c r="F741" s="66"/>
      <c r="G741" s="67"/>
      <c r="H741" s="67"/>
    </row>
    <row r="742" spans="2:8">
      <c r="B742" s="66"/>
      <c r="C742" s="66"/>
      <c r="D742" s="66"/>
      <c r="E742" s="66"/>
      <c r="F742" s="66"/>
      <c r="G742" s="67"/>
      <c r="H742" s="67"/>
    </row>
    <row r="743" spans="2:8">
      <c r="B743" s="66"/>
      <c r="C743" s="66"/>
      <c r="D743" s="66"/>
      <c r="E743" s="66"/>
      <c r="F743" s="66"/>
      <c r="G743" s="67"/>
      <c r="H743" s="67"/>
    </row>
    <row r="744" spans="2:8">
      <c r="B744" s="66"/>
      <c r="C744" s="66"/>
      <c r="D744" s="66"/>
      <c r="E744" s="66"/>
      <c r="F744" s="66"/>
      <c r="G744" s="67"/>
      <c r="H744" s="67"/>
    </row>
    <row r="745" spans="2:8">
      <c r="B745" s="66"/>
      <c r="C745" s="66"/>
      <c r="D745" s="66"/>
      <c r="E745" s="66"/>
      <c r="F745" s="66"/>
      <c r="G745" s="67"/>
      <c r="H745" s="67"/>
    </row>
    <row r="746" spans="2:8">
      <c r="B746" s="66"/>
      <c r="C746" s="66"/>
      <c r="D746" s="66"/>
      <c r="E746" s="66"/>
      <c r="F746" s="66"/>
      <c r="G746" s="67"/>
      <c r="H746" s="67"/>
    </row>
    <row r="747" spans="2:8">
      <c r="B747" s="66"/>
      <c r="C747" s="66"/>
      <c r="D747" s="66"/>
      <c r="E747" s="66"/>
      <c r="F747" s="66"/>
      <c r="G747" s="67"/>
      <c r="H747" s="67"/>
    </row>
    <row r="748" spans="2:8">
      <c r="B748" s="66"/>
      <c r="C748" s="66"/>
      <c r="D748" s="66"/>
      <c r="E748" s="66"/>
      <c r="F748" s="66"/>
      <c r="G748" s="67"/>
      <c r="H748" s="67"/>
    </row>
    <row r="749" spans="2:8">
      <c r="B749" s="66"/>
      <c r="C749" s="66"/>
      <c r="D749" s="66"/>
      <c r="E749" s="66"/>
      <c r="F749" s="66"/>
      <c r="G749" s="67"/>
      <c r="H749" s="67"/>
    </row>
    <row r="750" spans="2:8">
      <c r="B750" s="66"/>
      <c r="C750" s="66"/>
      <c r="D750" s="66"/>
      <c r="E750" s="66"/>
      <c r="F750" s="66"/>
      <c r="G750" s="67"/>
      <c r="H750" s="67"/>
    </row>
    <row r="751" spans="2:8">
      <c r="B751" s="66"/>
      <c r="C751" s="66"/>
      <c r="D751" s="66"/>
      <c r="E751" s="66"/>
      <c r="F751" s="66"/>
      <c r="G751" s="67"/>
      <c r="H751" s="67"/>
    </row>
    <row r="752" spans="2:8">
      <c r="B752" s="66"/>
      <c r="C752" s="66"/>
      <c r="D752" s="66"/>
      <c r="E752" s="66"/>
      <c r="F752" s="66"/>
      <c r="G752" s="67"/>
      <c r="H752" s="67"/>
    </row>
    <row r="753" spans="2:8">
      <c r="B753" s="66"/>
      <c r="C753" s="66"/>
      <c r="D753" s="66"/>
      <c r="E753" s="66"/>
      <c r="F753" s="66"/>
      <c r="G753" s="67"/>
      <c r="H753" s="67"/>
    </row>
    <row r="754" spans="2:8">
      <c r="B754" s="66"/>
      <c r="C754" s="66"/>
      <c r="D754" s="66"/>
      <c r="E754" s="66"/>
      <c r="F754" s="66"/>
      <c r="G754" s="67"/>
      <c r="H754" s="67"/>
    </row>
    <row r="755" spans="2:8">
      <c r="B755" s="66"/>
      <c r="C755" s="66"/>
      <c r="D755" s="66"/>
      <c r="E755" s="66"/>
      <c r="F755" s="66"/>
      <c r="G755" s="67"/>
      <c r="H755" s="67"/>
    </row>
    <row r="756" spans="2:8">
      <c r="B756" s="66"/>
      <c r="C756" s="66"/>
      <c r="D756" s="66"/>
      <c r="E756" s="66"/>
      <c r="F756" s="66"/>
      <c r="G756" s="67"/>
      <c r="H756" s="67"/>
    </row>
    <row r="757" spans="2:8">
      <c r="B757" s="66"/>
      <c r="C757" s="66"/>
      <c r="D757" s="66"/>
      <c r="E757" s="66"/>
      <c r="F757" s="66"/>
      <c r="G757" s="67"/>
      <c r="H757" s="67"/>
    </row>
    <row r="758" spans="2:8">
      <c r="B758" s="66"/>
      <c r="C758" s="66"/>
      <c r="D758" s="66"/>
      <c r="E758" s="66"/>
      <c r="F758" s="66"/>
      <c r="G758" s="67"/>
      <c r="H758" s="67"/>
    </row>
    <row r="759" spans="2:8">
      <c r="B759" s="66"/>
      <c r="C759" s="66"/>
      <c r="D759" s="66"/>
      <c r="E759" s="66"/>
      <c r="F759" s="66"/>
      <c r="G759" s="67"/>
      <c r="H759" s="67"/>
    </row>
    <row r="760" spans="2:8">
      <c r="B760" s="66"/>
      <c r="C760" s="66"/>
      <c r="D760" s="66"/>
      <c r="E760" s="66"/>
      <c r="F760" s="66"/>
      <c r="G760" s="67"/>
      <c r="H760" s="67"/>
    </row>
    <row r="761" spans="2:8">
      <c r="B761" s="66"/>
      <c r="C761" s="66"/>
      <c r="D761" s="66"/>
      <c r="E761" s="66"/>
      <c r="F761" s="66"/>
      <c r="G761" s="67"/>
      <c r="H761" s="67"/>
    </row>
    <row r="762" spans="2:8">
      <c r="B762" s="66"/>
      <c r="C762" s="66"/>
      <c r="D762" s="66"/>
      <c r="E762" s="66"/>
      <c r="F762" s="66"/>
      <c r="G762" s="67"/>
      <c r="H762" s="67"/>
    </row>
    <row r="763" spans="2:8">
      <c r="B763" s="66"/>
      <c r="C763" s="66"/>
      <c r="D763" s="66"/>
      <c r="E763" s="66"/>
      <c r="F763" s="66"/>
      <c r="G763" s="67"/>
      <c r="H763" s="67"/>
    </row>
    <row r="764" spans="2:8">
      <c r="B764" s="66"/>
      <c r="C764" s="66"/>
      <c r="D764" s="66"/>
      <c r="E764" s="66"/>
      <c r="F764" s="66"/>
      <c r="G764" s="67"/>
      <c r="H764" s="67"/>
    </row>
    <row r="765" spans="2:8">
      <c r="B765" s="66"/>
      <c r="C765" s="66"/>
      <c r="D765" s="66"/>
      <c r="E765" s="66"/>
      <c r="F765" s="66"/>
      <c r="G765" s="67"/>
      <c r="H765" s="67"/>
    </row>
    <row r="766" spans="2:8">
      <c r="B766" s="66"/>
      <c r="C766" s="66"/>
      <c r="D766" s="66"/>
      <c r="E766" s="66"/>
      <c r="F766" s="66"/>
      <c r="G766" s="67"/>
      <c r="H766" s="67"/>
    </row>
    <row r="767" spans="2:8">
      <c r="B767" s="66"/>
      <c r="C767" s="66"/>
      <c r="D767" s="66"/>
      <c r="E767" s="66"/>
      <c r="F767" s="66"/>
      <c r="G767" s="67"/>
      <c r="H767" s="67"/>
    </row>
    <row r="768" spans="2:8">
      <c r="B768" s="66"/>
      <c r="C768" s="66"/>
      <c r="D768" s="66"/>
      <c r="E768" s="66"/>
      <c r="F768" s="66"/>
      <c r="G768" s="67"/>
      <c r="H768" s="67"/>
    </row>
    <row r="769" spans="2:8">
      <c r="B769" s="66"/>
      <c r="C769" s="66"/>
      <c r="D769" s="66"/>
      <c r="E769" s="66"/>
      <c r="F769" s="66"/>
      <c r="G769" s="67"/>
      <c r="H769" s="67"/>
    </row>
    <row r="770" spans="2:8">
      <c r="B770" s="66"/>
      <c r="C770" s="66"/>
      <c r="D770" s="66"/>
      <c r="E770" s="66"/>
      <c r="F770" s="66"/>
      <c r="G770" s="67"/>
      <c r="H770" s="67"/>
    </row>
    <row r="771" spans="2:8">
      <c r="B771" s="66"/>
      <c r="C771" s="66"/>
      <c r="D771" s="66"/>
      <c r="E771" s="66"/>
      <c r="F771" s="66"/>
      <c r="G771" s="67"/>
      <c r="H771" s="67"/>
    </row>
    <row r="772" spans="2:8">
      <c r="B772" s="66"/>
      <c r="C772" s="66"/>
      <c r="D772" s="66"/>
      <c r="E772" s="66"/>
      <c r="F772" s="66"/>
      <c r="G772" s="67"/>
      <c r="H772" s="67"/>
    </row>
    <row r="773" spans="2:8">
      <c r="B773" s="66"/>
      <c r="C773" s="66"/>
      <c r="D773" s="66"/>
      <c r="E773" s="66"/>
      <c r="F773" s="66"/>
      <c r="G773" s="67"/>
      <c r="H773" s="67"/>
    </row>
    <row r="774" spans="2:8">
      <c r="B774" s="66"/>
      <c r="C774" s="66"/>
      <c r="D774" s="66"/>
      <c r="E774" s="66"/>
      <c r="F774" s="66"/>
      <c r="G774" s="67"/>
      <c r="H774" s="67"/>
    </row>
    <row r="775" spans="2:8">
      <c r="B775" s="66"/>
      <c r="C775" s="66"/>
      <c r="D775" s="66"/>
      <c r="E775" s="66"/>
      <c r="F775" s="66"/>
      <c r="G775" s="67"/>
      <c r="H775" s="67"/>
    </row>
    <row r="776" spans="2:8">
      <c r="B776" s="66"/>
      <c r="C776" s="66"/>
      <c r="D776" s="66"/>
      <c r="E776" s="66"/>
      <c r="F776" s="66"/>
      <c r="G776" s="67"/>
      <c r="H776" s="67"/>
    </row>
    <row r="777" spans="2:8">
      <c r="B777" s="66"/>
      <c r="C777" s="66"/>
      <c r="D777" s="66"/>
      <c r="E777" s="66"/>
      <c r="F777" s="66"/>
      <c r="G777" s="67"/>
      <c r="H777" s="67"/>
    </row>
    <row r="778" spans="2:8">
      <c r="B778" s="66"/>
      <c r="C778" s="66"/>
      <c r="D778" s="66"/>
      <c r="E778" s="66"/>
      <c r="F778" s="66"/>
      <c r="G778" s="67"/>
      <c r="H778" s="67"/>
    </row>
    <row r="779" spans="2:8">
      <c r="B779" s="66"/>
      <c r="C779" s="66"/>
      <c r="D779" s="66"/>
      <c r="E779" s="66"/>
      <c r="F779" s="66"/>
      <c r="G779" s="67"/>
      <c r="H779" s="67"/>
    </row>
    <row r="780" spans="2:8">
      <c r="B780" s="66"/>
      <c r="C780" s="66"/>
      <c r="D780" s="66"/>
      <c r="E780" s="66"/>
      <c r="F780" s="66"/>
      <c r="G780" s="67"/>
      <c r="H780" s="67"/>
    </row>
    <row r="781" spans="2:8">
      <c r="B781" s="66"/>
      <c r="C781" s="66"/>
      <c r="D781" s="66"/>
      <c r="E781" s="66"/>
      <c r="F781" s="66"/>
      <c r="G781" s="67"/>
      <c r="H781" s="67"/>
    </row>
    <row r="782" spans="2:8">
      <c r="B782" s="66"/>
      <c r="C782" s="66"/>
      <c r="D782" s="66"/>
      <c r="E782" s="66"/>
      <c r="F782" s="66"/>
      <c r="G782" s="67"/>
      <c r="H782" s="67"/>
    </row>
    <row r="783" spans="2:8">
      <c r="B783" s="66"/>
      <c r="C783" s="66"/>
      <c r="D783" s="66"/>
      <c r="E783" s="66"/>
      <c r="F783" s="66"/>
      <c r="G783" s="67"/>
      <c r="H783" s="67"/>
    </row>
    <row r="784" spans="2:8">
      <c r="B784" s="66"/>
      <c r="C784" s="66"/>
      <c r="D784" s="66"/>
      <c r="E784" s="66"/>
      <c r="F784" s="66"/>
      <c r="G784" s="67"/>
      <c r="H784" s="67"/>
    </row>
    <row r="785" spans="2:8">
      <c r="B785" s="66"/>
      <c r="C785" s="66"/>
      <c r="D785" s="66"/>
      <c r="E785" s="66"/>
      <c r="F785" s="66"/>
      <c r="G785" s="67"/>
      <c r="H785" s="67"/>
    </row>
    <row r="786" spans="2:8">
      <c r="B786" s="66"/>
      <c r="C786" s="66"/>
      <c r="D786" s="66"/>
      <c r="E786" s="66"/>
      <c r="F786" s="66"/>
      <c r="G786" s="67"/>
      <c r="H786" s="67"/>
    </row>
    <row r="787" spans="2:8">
      <c r="B787" s="66"/>
      <c r="C787" s="66"/>
      <c r="D787" s="66"/>
      <c r="E787" s="66"/>
      <c r="F787" s="66"/>
      <c r="G787" s="67"/>
      <c r="H787" s="67"/>
    </row>
    <row r="788" spans="2:8">
      <c r="B788" s="66"/>
      <c r="C788" s="66"/>
      <c r="D788" s="66"/>
      <c r="E788" s="66"/>
      <c r="F788" s="66"/>
      <c r="G788" s="67"/>
      <c r="H788" s="67"/>
    </row>
    <row r="789" spans="2:8">
      <c r="B789" s="66"/>
      <c r="C789" s="66"/>
      <c r="D789" s="66"/>
      <c r="E789" s="66"/>
      <c r="F789" s="66"/>
      <c r="G789" s="67"/>
      <c r="H789" s="67"/>
    </row>
    <row r="790" spans="2:8">
      <c r="B790" s="66"/>
      <c r="C790" s="66"/>
      <c r="D790" s="66"/>
      <c r="E790" s="66"/>
      <c r="F790" s="66"/>
      <c r="G790" s="67"/>
      <c r="H790" s="67"/>
    </row>
    <row r="791" spans="2:8">
      <c r="B791" s="66"/>
      <c r="C791" s="66"/>
      <c r="D791" s="66"/>
      <c r="E791" s="66"/>
      <c r="F791" s="66"/>
      <c r="G791" s="67"/>
      <c r="H791" s="67"/>
    </row>
    <row r="792" spans="2:8">
      <c r="B792" s="66"/>
      <c r="C792" s="66"/>
      <c r="D792" s="66"/>
      <c r="E792" s="66"/>
      <c r="F792" s="66"/>
      <c r="G792" s="67"/>
      <c r="H792" s="67"/>
    </row>
    <row r="793" spans="2:8">
      <c r="B793" s="66"/>
      <c r="C793" s="66"/>
      <c r="D793" s="66"/>
      <c r="E793" s="66"/>
      <c r="F793" s="66"/>
      <c r="G793" s="67"/>
      <c r="H793" s="67"/>
    </row>
    <row r="794" spans="2:8">
      <c r="B794" s="66"/>
      <c r="C794" s="66"/>
      <c r="D794" s="66"/>
      <c r="E794" s="66"/>
      <c r="F794" s="66"/>
      <c r="G794" s="67"/>
      <c r="H794" s="67"/>
    </row>
    <row r="795" spans="2:8">
      <c r="B795" s="66"/>
      <c r="C795" s="66"/>
      <c r="D795" s="66"/>
      <c r="E795" s="66"/>
      <c r="F795" s="66"/>
      <c r="G795" s="67"/>
      <c r="H795" s="67"/>
    </row>
    <row r="796" spans="2:8">
      <c r="B796" s="66"/>
      <c r="C796" s="66"/>
      <c r="D796" s="66"/>
      <c r="E796" s="66"/>
      <c r="F796" s="66"/>
      <c r="G796" s="67"/>
      <c r="H796" s="67"/>
    </row>
    <row r="797" spans="2:8">
      <c r="B797" s="66"/>
      <c r="C797" s="66"/>
      <c r="D797" s="66"/>
      <c r="E797" s="66"/>
      <c r="F797" s="66"/>
      <c r="G797" s="67"/>
      <c r="H797" s="67"/>
    </row>
    <row r="798" spans="2:8">
      <c r="B798" s="66"/>
      <c r="C798" s="66"/>
      <c r="D798" s="66"/>
      <c r="E798" s="66"/>
      <c r="F798" s="66"/>
      <c r="G798" s="67"/>
      <c r="H798" s="67"/>
    </row>
    <row r="799" spans="2:8">
      <c r="B799" s="66"/>
      <c r="C799" s="66"/>
      <c r="D799" s="66"/>
      <c r="E799" s="66"/>
      <c r="F799" s="66"/>
      <c r="G799" s="67"/>
      <c r="H799" s="67"/>
    </row>
    <row r="800" spans="2:8">
      <c r="B800" s="66"/>
      <c r="C800" s="66"/>
      <c r="D800" s="66"/>
      <c r="E800" s="66"/>
      <c r="F800" s="66"/>
      <c r="G800" s="67"/>
      <c r="H800" s="67"/>
    </row>
    <row r="801" spans="2:8">
      <c r="B801" s="66"/>
      <c r="C801" s="66"/>
      <c r="D801" s="66"/>
      <c r="E801" s="66"/>
      <c r="F801" s="66"/>
      <c r="G801" s="67"/>
      <c r="H801" s="67"/>
    </row>
    <row r="802" spans="2:8">
      <c r="B802" s="66"/>
      <c r="C802" s="66"/>
      <c r="D802" s="66"/>
      <c r="E802" s="66"/>
      <c r="F802" s="66"/>
      <c r="G802" s="67"/>
      <c r="H802" s="67"/>
    </row>
    <row r="803" spans="2:8">
      <c r="B803" s="66"/>
      <c r="C803" s="66"/>
      <c r="D803" s="66"/>
      <c r="E803" s="66"/>
      <c r="F803" s="66"/>
      <c r="G803" s="67"/>
      <c r="H803" s="67"/>
    </row>
    <row r="804" spans="2:8">
      <c r="B804" s="66"/>
      <c r="C804" s="66"/>
      <c r="D804" s="66"/>
      <c r="E804" s="66"/>
      <c r="F804" s="66"/>
      <c r="G804" s="67"/>
      <c r="H804" s="67"/>
    </row>
    <row r="805" spans="2:8">
      <c r="B805" s="66"/>
      <c r="C805" s="66"/>
      <c r="D805" s="66"/>
      <c r="E805" s="66"/>
      <c r="F805" s="66"/>
      <c r="G805" s="67"/>
      <c r="H805" s="67"/>
    </row>
    <row r="806" spans="2:8">
      <c r="B806" s="66"/>
      <c r="C806" s="66"/>
      <c r="D806" s="66"/>
      <c r="E806" s="66"/>
      <c r="F806" s="66"/>
      <c r="G806" s="67"/>
      <c r="H806" s="67"/>
    </row>
    <row r="807" spans="2:8">
      <c r="B807" s="66"/>
      <c r="C807" s="66"/>
      <c r="D807" s="66"/>
      <c r="E807" s="66"/>
      <c r="F807" s="66"/>
      <c r="G807" s="67"/>
      <c r="H807" s="67"/>
    </row>
    <row r="808" spans="2:8">
      <c r="B808" s="66"/>
      <c r="C808" s="66"/>
      <c r="D808" s="66"/>
      <c r="E808" s="66"/>
      <c r="F808" s="66"/>
      <c r="G808" s="67"/>
      <c r="H808" s="67"/>
    </row>
    <row r="809" spans="2:8">
      <c r="B809" s="66"/>
      <c r="C809" s="66"/>
      <c r="D809" s="66"/>
      <c r="E809" s="66"/>
      <c r="F809" s="66"/>
      <c r="G809" s="67"/>
      <c r="H809" s="67"/>
    </row>
    <row r="810" spans="2:8">
      <c r="B810" s="66"/>
      <c r="C810" s="66"/>
      <c r="D810" s="66"/>
      <c r="E810" s="66"/>
      <c r="F810" s="66"/>
      <c r="G810" s="67"/>
      <c r="H810" s="67"/>
    </row>
    <row r="811" spans="2:8">
      <c r="B811" s="66"/>
      <c r="C811" s="66"/>
      <c r="D811" s="66"/>
      <c r="E811" s="66"/>
      <c r="F811" s="66"/>
      <c r="G811" s="67"/>
      <c r="H811" s="67"/>
    </row>
    <row r="812" spans="2:8">
      <c r="B812" s="66"/>
      <c r="C812" s="66"/>
      <c r="D812" s="66"/>
      <c r="E812" s="66"/>
      <c r="F812" s="66"/>
      <c r="G812" s="67"/>
      <c r="H812" s="67"/>
    </row>
    <row r="813" spans="2:8">
      <c r="B813" s="66"/>
      <c r="C813" s="66"/>
      <c r="D813" s="66"/>
      <c r="E813" s="66"/>
      <c r="F813" s="66"/>
      <c r="G813" s="67"/>
      <c r="H813" s="67"/>
    </row>
    <row r="814" spans="2:8">
      <c r="B814" s="66"/>
      <c r="C814" s="66"/>
      <c r="D814" s="66"/>
      <c r="E814" s="66"/>
      <c r="F814" s="66"/>
      <c r="G814" s="67"/>
      <c r="H814" s="67"/>
    </row>
    <row r="815" spans="2:8">
      <c r="B815" s="66"/>
      <c r="C815" s="66"/>
      <c r="D815" s="66"/>
      <c r="E815" s="66"/>
      <c r="F815" s="66"/>
      <c r="G815" s="67"/>
      <c r="H815" s="67"/>
    </row>
    <row r="816" spans="2:8">
      <c r="B816" s="66"/>
      <c r="C816" s="66"/>
      <c r="D816" s="66"/>
      <c r="E816" s="66"/>
      <c r="F816" s="66"/>
      <c r="G816" s="67"/>
      <c r="H816" s="67"/>
    </row>
    <row r="817" spans="2:8">
      <c r="B817" s="66"/>
      <c r="C817" s="66"/>
      <c r="D817" s="66"/>
      <c r="E817" s="66"/>
      <c r="F817" s="66"/>
      <c r="G817" s="67"/>
      <c r="H817" s="67"/>
    </row>
    <row r="818" spans="2:8">
      <c r="B818" s="66"/>
      <c r="C818" s="66"/>
      <c r="D818" s="66"/>
      <c r="E818" s="66"/>
      <c r="F818" s="66"/>
      <c r="G818" s="67"/>
      <c r="H818" s="67"/>
    </row>
    <row r="819" spans="2:8">
      <c r="B819" s="66"/>
      <c r="C819" s="66"/>
      <c r="D819" s="66"/>
      <c r="E819" s="66"/>
      <c r="F819" s="66"/>
      <c r="G819" s="67"/>
      <c r="H819" s="67"/>
    </row>
    <row r="820" spans="2:8">
      <c r="B820" s="66"/>
      <c r="C820" s="66"/>
      <c r="D820" s="66"/>
      <c r="E820" s="66"/>
      <c r="F820" s="66"/>
      <c r="G820" s="67"/>
      <c r="H820" s="67"/>
    </row>
    <row r="821" spans="2:8">
      <c r="B821" s="66"/>
      <c r="C821" s="66"/>
      <c r="D821" s="66"/>
      <c r="E821" s="66"/>
      <c r="F821" s="66"/>
      <c r="G821" s="67"/>
      <c r="H821" s="67"/>
    </row>
    <row r="822" spans="2:8">
      <c r="B822" s="66"/>
      <c r="C822" s="66"/>
      <c r="D822" s="66"/>
      <c r="E822" s="66"/>
      <c r="F822" s="66"/>
      <c r="G822" s="67"/>
      <c r="H822" s="67"/>
    </row>
    <row r="823" spans="2:8">
      <c r="B823" s="66"/>
      <c r="C823" s="66"/>
      <c r="D823" s="66"/>
      <c r="E823" s="66"/>
      <c r="F823" s="66"/>
      <c r="G823" s="67"/>
      <c r="H823" s="67"/>
    </row>
    <row r="824" spans="2:8">
      <c r="B824" s="66"/>
      <c r="C824" s="66"/>
      <c r="D824" s="66"/>
      <c r="E824" s="66"/>
      <c r="F824" s="66"/>
      <c r="G824" s="67"/>
      <c r="H824" s="67"/>
    </row>
    <row r="825" spans="2:8">
      <c r="B825" s="66"/>
      <c r="C825" s="66"/>
      <c r="D825" s="66"/>
      <c r="E825" s="66"/>
      <c r="F825" s="66"/>
      <c r="G825" s="67"/>
      <c r="H825" s="67"/>
    </row>
    <row r="826" spans="2:8">
      <c r="B826" s="66"/>
      <c r="C826" s="66"/>
      <c r="D826" s="66"/>
      <c r="E826" s="66"/>
      <c r="F826" s="66"/>
      <c r="G826" s="67"/>
      <c r="H826" s="67"/>
    </row>
    <row r="827" spans="2:8">
      <c r="B827" s="66"/>
      <c r="C827" s="66"/>
      <c r="D827" s="66"/>
      <c r="E827" s="66"/>
      <c r="F827" s="66"/>
      <c r="G827" s="67"/>
      <c r="H827" s="67"/>
    </row>
    <row r="828" spans="2:8">
      <c r="B828" s="66"/>
      <c r="C828" s="66"/>
      <c r="D828" s="66"/>
      <c r="E828" s="66"/>
      <c r="F828" s="66"/>
      <c r="G828" s="67"/>
      <c r="H828" s="67"/>
    </row>
    <row r="829" spans="2:8">
      <c r="B829" s="66"/>
      <c r="C829" s="66"/>
      <c r="D829" s="66"/>
      <c r="E829" s="66"/>
      <c r="F829" s="66"/>
      <c r="G829" s="67"/>
      <c r="H829" s="67"/>
    </row>
    <row r="830" spans="2:8">
      <c r="B830" s="66"/>
      <c r="C830" s="66"/>
      <c r="D830" s="66"/>
      <c r="E830" s="66"/>
      <c r="F830" s="66"/>
      <c r="G830" s="67"/>
      <c r="H830" s="67"/>
    </row>
    <row r="831" spans="2:8">
      <c r="B831" s="66"/>
      <c r="C831" s="66"/>
      <c r="D831" s="66"/>
      <c r="E831" s="66"/>
      <c r="F831" s="66"/>
      <c r="G831" s="67"/>
      <c r="H831" s="67"/>
    </row>
    <row r="832" spans="2:8">
      <c r="B832" s="66"/>
      <c r="C832" s="66"/>
      <c r="D832" s="66"/>
      <c r="E832" s="66"/>
      <c r="F832" s="66"/>
      <c r="G832" s="67"/>
      <c r="H832" s="67"/>
    </row>
    <row r="833" spans="2:8">
      <c r="B833" s="66"/>
      <c r="C833" s="66"/>
      <c r="D833" s="66"/>
      <c r="E833" s="66"/>
      <c r="F833" s="66"/>
      <c r="G833" s="67"/>
      <c r="H833" s="67"/>
    </row>
    <row r="834" spans="2:8">
      <c r="B834" s="66"/>
      <c r="C834" s="66"/>
      <c r="D834" s="66"/>
      <c r="E834" s="66"/>
      <c r="F834" s="66"/>
      <c r="G834" s="67"/>
      <c r="H834" s="67"/>
    </row>
    <row r="835" spans="2:8">
      <c r="B835" s="66"/>
      <c r="C835" s="66"/>
      <c r="D835" s="66"/>
      <c r="E835" s="66"/>
      <c r="F835" s="66"/>
      <c r="G835" s="67"/>
      <c r="H835" s="67"/>
    </row>
    <row r="836" spans="2:8">
      <c r="B836" s="66"/>
      <c r="C836" s="66"/>
      <c r="D836" s="66"/>
      <c r="E836" s="66"/>
      <c r="F836" s="66"/>
      <c r="G836" s="67"/>
      <c r="H836" s="67"/>
    </row>
    <row r="837" spans="2:8">
      <c r="B837" s="66"/>
      <c r="C837" s="66"/>
      <c r="D837" s="66"/>
      <c r="E837" s="66"/>
      <c r="F837" s="66"/>
      <c r="G837" s="67"/>
      <c r="H837" s="67"/>
    </row>
    <row r="838" spans="2:8">
      <c r="B838" s="66"/>
      <c r="C838" s="66"/>
      <c r="D838" s="66"/>
      <c r="E838" s="66"/>
      <c r="F838" s="66"/>
      <c r="G838" s="67"/>
      <c r="H838" s="67"/>
    </row>
    <row r="839" spans="2:8">
      <c r="B839" s="66"/>
      <c r="C839" s="66"/>
      <c r="D839" s="66"/>
      <c r="E839" s="66"/>
      <c r="F839" s="66"/>
      <c r="G839" s="67"/>
      <c r="H839" s="67"/>
    </row>
    <row r="840" spans="2:8">
      <c r="B840" s="66"/>
      <c r="C840" s="66"/>
      <c r="D840" s="66"/>
      <c r="E840" s="66"/>
      <c r="F840" s="66"/>
      <c r="G840" s="67"/>
      <c r="H840" s="67"/>
    </row>
    <row r="841" spans="2:8">
      <c r="B841" s="66"/>
      <c r="C841" s="66"/>
      <c r="D841" s="66"/>
      <c r="E841" s="66"/>
      <c r="F841" s="66"/>
      <c r="G841" s="67"/>
      <c r="H841" s="67"/>
    </row>
    <row r="842" spans="2:8">
      <c r="B842" s="66"/>
      <c r="C842" s="66"/>
      <c r="D842" s="66"/>
      <c r="E842" s="66"/>
      <c r="F842" s="66"/>
      <c r="G842" s="67"/>
      <c r="H842" s="67"/>
    </row>
    <row r="843" spans="2:8">
      <c r="B843" s="66"/>
      <c r="C843" s="66"/>
      <c r="D843" s="66"/>
      <c r="E843" s="66"/>
      <c r="F843" s="66"/>
      <c r="G843" s="67"/>
      <c r="H843" s="67"/>
    </row>
    <row r="844" spans="2:8">
      <c r="B844" s="66"/>
      <c r="C844" s="66"/>
      <c r="D844" s="66"/>
      <c r="E844" s="66"/>
      <c r="F844" s="66"/>
      <c r="G844" s="67"/>
      <c r="H844" s="67"/>
    </row>
    <row r="845" spans="2:8">
      <c r="B845" s="66"/>
      <c r="C845" s="66"/>
      <c r="D845" s="66"/>
      <c r="E845" s="66"/>
      <c r="F845" s="66"/>
      <c r="G845" s="67"/>
      <c r="H845" s="67"/>
    </row>
    <row r="846" spans="2:8">
      <c r="B846" s="66"/>
      <c r="C846" s="66"/>
      <c r="D846" s="66"/>
      <c r="E846" s="66"/>
      <c r="F846" s="66"/>
      <c r="G846" s="67"/>
      <c r="H846" s="67"/>
    </row>
    <row r="847" spans="2:8">
      <c r="B847" s="66"/>
      <c r="C847" s="66"/>
      <c r="D847" s="66"/>
      <c r="E847" s="66"/>
      <c r="F847" s="66"/>
      <c r="G847" s="67"/>
      <c r="H847" s="67"/>
    </row>
    <row r="848" spans="2:8">
      <c r="B848" s="66"/>
      <c r="C848" s="66"/>
      <c r="D848" s="66"/>
      <c r="E848" s="66"/>
      <c r="F848" s="66"/>
      <c r="G848" s="67"/>
      <c r="H848" s="67"/>
    </row>
    <row r="849" spans="2:8">
      <c r="B849" s="66"/>
      <c r="C849" s="66"/>
      <c r="D849" s="66"/>
      <c r="E849" s="66"/>
      <c r="F849" s="66"/>
      <c r="G849" s="67"/>
      <c r="H849" s="67"/>
    </row>
    <row r="850" spans="2:8">
      <c r="B850" s="66"/>
      <c r="C850" s="66"/>
      <c r="D850" s="66"/>
      <c r="E850" s="66"/>
      <c r="F850" s="66"/>
      <c r="G850" s="67"/>
      <c r="H850" s="67"/>
    </row>
    <row r="851" spans="2:8">
      <c r="B851" s="66"/>
      <c r="C851" s="66"/>
      <c r="D851" s="66"/>
      <c r="E851" s="66"/>
      <c r="F851" s="66"/>
      <c r="G851" s="67"/>
      <c r="H851" s="67"/>
    </row>
    <row r="852" spans="2:8">
      <c r="B852" s="66"/>
      <c r="C852" s="66"/>
      <c r="D852" s="66"/>
      <c r="E852" s="66"/>
      <c r="F852" s="66"/>
      <c r="G852" s="67"/>
      <c r="H852" s="67"/>
    </row>
    <row r="853" spans="2:8">
      <c r="B853" s="66"/>
      <c r="C853" s="66"/>
      <c r="D853" s="66"/>
      <c r="E853" s="66"/>
      <c r="F853" s="66"/>
      <c r="G853" s="67"/>
      <c r="H853" s="67"/>
    </row>
    <row r="854" spans="2:8">
      <c r="B854" s="66"/>
      <c r="C854" s="66"/>
      <c r="D854" s="66"/>
      <c r="E854" s="66"/>
      <c r="F854" s="66"/>
      <c r="G854" s="67"/>
      <c r="H854" s="67"/>
    </row>
    <row r="855" spans="2:8">
      <c r="B855" s="66"/>
      <c r="C855" s="66"/>
      <c r="D855" s="66"/>
      <c r="E855" s="66"/>
      <c r="F855" s="66"/>
      <c r="G855" s="67"/>
      <c r="H855" s="67"/>
    </row>
    <row r="856" spans="2:8">
      <c r="B856" s="66"/>
      <c r="C856" s="66"/>
      <c r="D856" s="66"/>
      <c r="E856" s="66"/>
      <c r="F856" s="66"/>
      <c r="G856" s="67"/>
      <c r="H856" s="67"/>
    </row>
    <row r="857" spans="2:8">
      <c r="B857" s="66"/>
      <c r="C857" s="66"/>
      <c r="D857" s="66"/>
      <c r="E857" s="66"/>
      <c r="F857" s="66"/>
      <c r="G857" s="67"/>
      <c r="H857" s="67"/>
    </row>
    <row r="858" spans="2:8">
      <c r="B858" s="66"/>
      <c r="C858" s="66"/>
      <c r="D858" s="66"/>
      <c r="E858" s="66"/>
      <c r="F858" s="66"/>
      <c r="G858" s="67"/>
      <c r="H858" s="67"/>
    </row>
    <row r="859" spans="2:8">
      <c r="B859" s="66"/>
      <c r="C859" s="66"/>
      <c r="D859" s="66"/>
      <c r="E859" s="66"/>
      <c r="F859" s="66"/>
      <c r="G859" s="67"/>
      <c r="H859" s="67"/>
    </row>
    <row r="860" spans="2:8">
      <c r="B860" s="66"/>
      <c r="C860" s="66"/>
      <c r="D860" s="66"/>
      <c r="E860" s="66"/>
      <c r="F860" s="66"/>
      <c r="G860" s="67"/>
      <c r="H860" s="67"/>
    </row>
    <row r="861" spans="2:8">
      <c r="B861" s="66"/>
      <c r="C861" s="66"/>
      <c r="D861" s="66"/>
      <c r="E861" s="66"/>
      <c r="F861" s="66"/>
      <c r="G861" s="67"/>
      <c r="H861" s="67"/>
    </row>
    <row r="862" spans="2:8">
      <c r="B862" s="66"/>
      <c r="C862" s="66"/>
      <c r="D862" s="66"/>
      <c r="E862" s="66"/>
      <c r="F862" s="66"/>
      <c r="G862" s="67"/>
      <c r="H862" s="67"/>
    </row>
    <row r="863" spans="2:8">
      <c r="B863" s="66"/>
      <c r="C863" s="66"/>
      <c r="D863" s="66"/>
      <c r="E863" s="66"/>
      <c r="F863" s="66"/>
      <c r="G863" s="67"/>
      <c r="H863" s="67"/>
    </row>
    <row r="864" spans="2:8">
      <c r="B864" s="66"/>
      <c r="C864" s="66"/>
      <c r="D864" s="66"/>
      <c r="E864" s="66"/>
      <c r="F864" s="66"/>
      <c r="G864" s="67"/>
      <c r="H864" s="67"/>
    </row>
    <row r="865" spans="2:8">
      <c r="B865" s="66"/>
      <c r="C865" s="66"/>
      <c r="D865" s="66"/>
      <c r="E865" s="66"/>
      <c r="F865" s="66"/>
      <c r="G865" s="67"/>
      <c r="H865" s="67"/>
    </row>
    <row r="866" spans="2:8">
      <c r="B866" s="66"/>
      <c r="C866" s="66"/>
      <c r="D866" s="66"/>
      <c r="E866" s="66"/>
      <c r="F866" s="66"/>
      <c r="G866" s="67"/>
      <c r="H866" s="67"/>
    </row>
    <row r="867" spans="2:8">
      <c r="B867" s="66"/>
      <c r="C867" s="66"/>
      <c r="D867" s="66"/>
      <c r="E867" s="66"/>
      <c r="F867" s="66"/>
      <c r="G867" s="67"/>
      <c r="H867" s="67"/>
    </row>
    <row r="868" spans="2:8">
      <c r="B868" s="66"/>
      <c r="C868" s="66"/>
      <c r="D868" s="66"/>
      <c r="E868" s="66"/>
      <c r="F868" s="66"/>
      <c r="G868" s="67"/>
      <c r="H868" s="67"/>
    </row>
    <row r="869" spans="2:8">
      <c r="B869" s="66"/>
      <c r="C869" s="66"/>
      <c r="D869" s="66"/>
      <c r="E869" s="66"/>
      <c r="F869" s="66"/>
      <c r="G869" s="67"/>
      <c r="H869" s="67"/>
    </row>
    <row r="870" spans="2:8">
      <c r="B870" s="66"/>
      <c r="C870" s="66"/>
      <c r="D870" s="66"/>
      <c r="E870" s="66"/>
      <c r="F870" s="66"/>
      <c r="G870" s="67"/>
      <c r="H870" s="67"/>
    </row>
    <row r="871" spans="2:8">
      <c r="B871" s="66"/>
      <c r="C871" s="66"/>
      <c r="D871" s="66"/>
      <c r="E871" s="66"/>
      <c r="F871" s="66"/>
      <c r="G871" s="67"/>
      <c r="H871" s="67"/>
    </row>
    <row r="872" spans="2:8">
      <c r="B872" s="66"/>
      <c r="C872" s="66"/>
      <c r="D872" s="66"/>
      <c r="E872" s="66"/>
      <c r="F872" s="66"/>
      <c r="G872" s="67"/>
      <c r="H872" s="67"/>
    </row>
    <row r="873" spans="2:8">
      <c r="B873" s="66"/>
      <c r="C873" s="66"/>
      <c r="D873" s="66"/>
      <c r="E873" s="66"/>
      <c r="F873" s="66"/>
      <c r="G873" s="67"/>
      <c r="H873" s="67"/>
    </row>
    <row r="874" spans="2:8">
      <c r="B874" s="66"/>
      <c r="C874" s="66"/>
      <c r="D874" s="66"/>
      <c r="E874" s="66"/>
      <c r="F874" s="66"/>
      <c r="G874" s="67"/>
      <c r="H874" s="67"/>
    </row>
    <row r="875" spans="2:8">
      <c r="B875" s="66"/>
      <c r="C875" s="66"/>
      <c r="D875" s="66"/>
      <c r="E875" s="66"/>
      <c r="F875" s="66"/>
      <c r="G875" s="67"/>
      <c r="H875" s="67"/>
    </row>
    <row r="876" spans="2:8">
      <c r="B876" s="66"/>
      <c r="C876" s="66"/>
      <c r="D876" s="66"/>
      <c r="E876" s="66"/>
      <c r="F876" s="66"/>
      <c r="G876" s="67"/>
      <c r="H876" s="67"/>
    </row>
    <row r="877" spans="2:8">
      <c r="B877" s="66"/>
      <c r="C877" s="66"/>
      <c r="D877" s="66"/>
      <c r="E877" s="66"/>
      <c r="F877" s="66"/>
      <c r="G877" s="67"/>
      <c r="H877" s="67"/>
    </row>
    <row r="878" spans="2:8">
      <c r="B878" s="66"/>
      <c r="C878" s="66"/>
      <c r="D878" s="66"/>
      <c r="E878" s="66"/>
      <c r="F878" s="66"/>
      <c r="G878" s="67"/>
      <c r="H878" s="67"/>
    </row>
    <row r="879" spans="2:8">
      <c r="B879" s="66"/>
      <c r="C879" s="66"/>
      <c r="D879" s="66"/>
      <c r="E879" s="66"/>
      <c r="F879" s="66"/>
      <c r="G879" s="67"/>
      <c r="H879" s="67"/>
    </row>
    <row r="880" spans="2:8">
      <c r="B880" s="66"/>
      <c r="C880" s="66"/>
      <c r="D880" s="66"/>
      <c r="E880" s="66"/>
      <c r="F880" s="66"/>
      <c r="G880" s="67"/>
      <c r="H880" s="67"/>
    </row>
    <row r="881" spans="2:8">
      <c r="B881" s="66"/>
      <c r="C881" s="66"/>
      <c r="D881" s="66"/>
      <c r="E881" s="66"/>
      <c r="F881" s="66"/>
      <c r="G881" s="67"/>
      <c r="H881" s="67"/>
    </row>
    <row r="882" spans="2:8">
      <c r="B882" s="66"/>
      <c r="C882" s="66"/>
      <c r="D882" s="66"/>
      <c r="E882" s="66"/>
      <c r="F882" s="66"/>
      <c r="G882" s="67"/>
      <c r="H882" s="67"/>
    </row>
    <row r="883" spans="2:8">
      <c r="B883" s="66"/>
      <c r="C883" s="66"/>
      <c r="D883" s="66"/>
      <c r="E883" s="66"/>
      <c r="F883" s="66"/>
      <c r="G883" s="67"/>
      <c r="H883" s="67"/>
    </row>
    <row r="884" spans="2:8">
      <c r="B884" s="66"/>
      <c r="C884" s="66"/>
      <c r="D884" s="66"/>
      <c r="E884" s="66"/>
      <c r="F884" s="66"/>
      <c r="G884" s="67"/>
      <c r="H884" s="67"/>
    </row>
    <row r="885" spans="2:8">
      <c r="B885" s="66"/>
      <c r="C885" s="66"/>
      <c r="D885" s="66"/>
      <c r="E885" s="66"/>
      <c r="F885" s="66"/>
      <c r="G885" s="67"/>
      <c r="H885" s="67"/>
    </row>
    <row r="886" spans="2:8">
      <c r="B886" s="66"/>
      <c r="C886" s="66"/>
      <c r="D886" s="66"/>
      <c r="E886" s="66"/>
      <c r="F886" s="66"/>
      <c r="G886" s="67"/>
      <c r="H886" s="67"/>
    </row>
    <row r="887" spans="2:8">
      <c r="B887" s="66"/>
      <c r="C887" s="66"/>
      <c r="D887" s="66"/>
      <c r="E887" s="66"/>
      <c r="F887" s="66"/>
      <c r="G887" s="67"/>
      <c r="H887" s="67"/>
    </row>
    <row r="888" spans="2:8">
      <c r="B888" s="66"/>
      <c r="C888" s="66"/>
      <c r="D888" s="66"/>
      <c r="E888" s="66"/>
      <c r="F888" s="66"/>
      <c r="G888" s="67"/>
      <c r="H888" s="67"/>
    </row>
    <row r="889" spans="2:8">
      <c r="B889" s="66"/>
      <c r="C889" s="66"/>
      <c r="D889" s="66"/>
      <c r="E889" s="66"/>
      <c r="F889" s="66"/>
      <c r="G889" s="67"/>
      <c r="H889" s="67"/>
    </row>
    <row r="890" spans="2:8">
      <c r="B890" s="66"/>
      <c r="C890" s="66"/>
      <c r="D890" s="66"/>
      <c r="E890" s="66"/>
      <c r="F890" s="66"/>
      <c r="G890" s="67"/>
      <c r="H890" s="67"/>
    </row>
    <row r="891" spans="2:8">
      <c r="B891" s="66"/>
      <c r="C891" s="66"/>
      <c r="D891" s="66"/>
      <c r="E891" s="66"/>
      <c r="F891" s="66"/>
      <c r="G891" s="67"/>
      <c r="H891" s="67"/>
    </row>
    <row r="892" spans="2:8">
      <c r="B892" s="66"/>
      <c r="C892" s="66"/>
      <c r="D892" s="66"/>
      <c r="E892" s="66"/>
      <c r="F892" s="66"/>
      <c r="G892" s="67"/>
      <c r="H892" s="67"/>
    </row>
    <row r="893" spans="2:8">
      <c r="B893" s="66"/>
      <c r="C893" s="66"/>
      <c r="D893" s="66"/>
      <c r="E893" s="66"/>
      <c r="F893" s="66"/>
      <c r="G893" s="67"/>
      <c r="H893" s="67"/>
    </row>
    <row r="894" spans="2:8">
      <c r="B894" s="66"/>
      <c r="C894" s="66"/>
      <c r="D894" s="66"/>
      <c r="E894" s="66"/>
      <c r="F894" s="66"/>
      <c r="G894" s="67"/>
      <c r="H894" s="67"/>
    </row>
    <row r="895" spans="2:8">
      <c r="B895" s="66"/>
      <c r="C895" s="66"/>
      <c r="D895" s="66"/>
      <c r="E895" s="66"/>
      <c r="F895" s="66"/>
      <c r="G895" s="67"/>
      <c r="H895" s="67"/>
    </row>
    <row r="896" spans="2:8">
      <c r="B896" s="66"/>
      <c r="C896" s="66"/>
      <c r="D896" s="66"/>
      <c r="E896" s="66"/>
      <c r="F896" s="66"/>
      <c r="G896" s="67"/>
      <c r="H896" s="67"/>
    </row>
    <row r="897" spans="2:8">
      <c r="B897" s="66"/>
      <c r="C897" s="66"/>
      <c r="D897" s="66"/>
      <c r="E897" s="66"/>
      <c r="F897" s="66"/>
      <c r="G897" s="67"/>
      <c r="H897" s="67"/>
    </row>
    <row r="898" spans="2:8">
      <c r="B898" s="66"/>
      <c r="C898" s="66"/>
      <c r="D898" s="66"/>
      <c r="E898" s="66"/>
      <c r="F898" s="66"/>
      <c r="G898" s="67"/>
      <c r="H898" s="67"/>
    </row>
    <row r="899" spans="2:8">
      <c r="B899" s="66"/>
      <c r="C899" s="66"/>
      <c r="D899" s="66"/>
      <c r="E899" s="66"/>
      <c r="F899" s="66"/>
      <c r="G899" s="67"/>
      <c r="H899" s="67"/>
    </row>
    <row r="900" spans="2:8">
      <c r="B900" s="66"/>
      <c r="C900" s="66"/>
      <c r="D900" s="66"/>
      <c r="E900" s="66"/>
      <c r="F900" s="66"/>
      <c r="G900" s="67"/>
      <c r="H900" s="67"/>
    </row>
    <row r="901" spans="2:8">
      <c r="B901" s="66"/>
      <c r="C901" s="66"/>
      <c r="D901" s="66"/>
      <c r="E901" s="66"/>
      <c r="F901" s="66"/>
      <c r="G901" s="67"/>
      <c r="H901" s="67"/>
    </row>
    <row r="902" spans="2:8">
      <c r="B902" s="66"/>
      <c r="C902" s="66"/>
      <c r="D902" s="66"/>
      <c r="E902" s="66"/>
      <c r="F902" s="66"/>
      <c r="G902" s="67"/>
      <c r="H902" s="67"/>
    </row>
    <row r="903" spans="2:8">
      <c r="B903" s="66"/>
      <c r="C903" s="66"/>
      <c r="D903" s="66"/>
      <c r="E903" s="66"/>
      <c r="F903" s="66"/>
      <c r="G903" s="67"/>
      <c r="H903" s="67"/>
    </row>
    <row r="904" spans="2:8">
      <c r="B904" s="66"/>
      <c r="C904" s="66"/>
      <c r="D904" s="66"/>
      <c r="E904" s="66"/>
      <c r="F904" s="66"/>
      <c r="G904" s="67"/>
      <c r="H904" s="67"/>
    </row>
    <row r="905" spans="2:8">
      <c r="B905" s="66"/>
      <c r="C905" s="66"/>
      <c r="D905" s="66"/>
      <c r="E905" s="66"/>
      <c r="F905" s="66"/>
      <c r="G905" s="67"/>
      <c r="H905" s="67"/>
    </row>
    <row r="906" spans="2:8">
      <c r="B906" s="66"/>
      <c r="C906" s="66"/>
      <c r="D906" s="66"/>
      <c r="E906" s="66"/>
      <c r="F906" s="66"/>
      <c r="G906" s="67"/>
      <c r="H906" s="67"/>
    </row>
    <row r="907" spans="2:8">
      <c r="B907" s="66"/>
      <c r="C907" s="66"/>
      <c r="D907" s="66"/>
      <c r="E907" s="66"/>
      <c r="F907" s="66"/>
      <c r="G907" s="67"/>
      <c r="H907" s="67"/>
    </row>
    <row r="908" spans="2:8">
      <c r="B908" s="66"/>
      <c r="C908" s="66"/>
      <c r="D908" s="66"/>
      <c r="E908" s="66"/>
      <c r="F908" s="66"/>
      <c r="G908" s="67"/>
      <c r="H908" s="67"/>
    </row>
    <row r="909" spans="2:8">
      <c r="B909" s="66"/>
      <c r="C909" s="66"/>
      <c r="D909" s="66"/>
      <c r="E909" s="66"/>
      <c r="F909" s="66"/>
      <c r="G909" s="67"/>
      <c r="H909" s="67"/>
    </row>
    <row r="910" spans="2:8">
      <c r="B910" s="66"/>
      <c r="C910" s="66"/>
      <c r="D910" s="66"/>
      <c r="E910" s="66"/>
      <c r="F910" s="66"/>
      <c r="G910" s="67"/>
      <c r="H910" s="67"/>
    </row>
    <row r="911" spans="2:8">
      <c r="B911" s="66"/>
      <c r="C911" s="66"/>
      <c r="D911" s="66"/>
      <c r="E911" s="66"/>
      <c r="F911" s="66"/>
      <c r="G911" s="67"/>
      <c r="H911" s="67"/>
    </row>
    <row r="912" spans="2:8">
      <c r="B912" s="66"/>
      <c r="C912" s="66"/>
      <c r="D912" s="66"/>
      <c r="E912" s="66"/>
      <c r="F912" s="66"/>
      <c r="G912" s="67"/>
      <c r="H912" s="67"/>
    </row>
    <row r="913" spans="2:8">
      <c r="B913" s="66"/>
      <c r="C913" s="66"/>
      <c r="D913" s="66"/>
      <c r="E913" s="66"/>
      <c r="F913" s="66"/>
      <c r="G913" s="67"/>
      <c r="H913" s="67"/>
    </row>
    <row r="914" spans="2:8">
      <c r="B914" s="66"/>
      <c r="C914" s="66"/>
      <c r="D914" s="66"/>
      <c r="E914" s="66"/>
      <c r="F914" s="66"/>
      <c r="G914" s="67"/>
      <c r="H914" s="67"/>
    </row>
    <row r="915" spans="2:8">
      <c r="B915" s="66"/>
      <c r="C915" s="66"/>
      <c r="D915" s="66"/>
      <c r="E915" s="66"/>
      <c r="F915" s="66"/>
      <c r="G915" s="67"/>
      <c r="H915" s="67"/>
    </row>
    <row r="916" spans="2:8">
      <c r="B916" s="66"/>
      <c r="C916" s="66"/>
      <c r="D916" s="66"/>
      <c r="E916" s="66"/>
      <c r="F916" s="66"/>
      <c r="G916" s="67"/>
      <c r="H916" s="67"/>
    </row>
    <row r="917" spans="2:8">
      <c r="B917" s="66"/>
      <c r="C917" s="66"/>
      <c r="D917" s="66"/>
      <c r="E917" s="66"/>
      <c r="F917" s="66"/>
      <c r="G917" s="67"/>
      <c r="H917" s="67"/>
    </row>
    <row r="918" spans="2:8">
      <c r="B918" s="66"/>
      <c r="C918" s="66"/>
      <c r="D918" s="66"/>
      <c r="E918" s="66"/>
      <c r="F918" s="66"/>
      <c r="G918" s="67"/>
      <c r="H918" s="67"/>
    </row>
    <row r="919" spans="2:8">
      <c r="B919" s="66"/>
      <c r="C919" s="66"/>
      <c r="D919" s="66"/>
      <c r="E919" s="66"/>
      <c r="F919" s="66"/>
      <c r="G919" s="67"/>
      <c r="H919" s="67"/>
    </row>
    <row r="920" spans="2:8">
      <c r="B920" s="66"/>
      <c r="C920" s="66"/>
      <c r="D920" s="66"/>
      <c r="E920" s="66"/>
      <c r="F920" s="66"/>
      <c r="G920" s="67"/>
      <c r="H920" s="67"/>
    </row>
    <row r="921" spans="2:8">
      <c r="B921" s="66"/>
      <c r="C921" s="66"/>
      <c r="D921" s="66"/>
      <c r="E921" s="66"/>
      <c r="F921" s="66"/>
      <c r="G921" s="67"/>
      <c r="H921" s="67"/>
    </row>
    <row r="922" spans="2:8">
      <c r="B922" s="66"/>
      <c r="C922" s="66"/>
      <c r="D922" s="66"/>
      <c r="E922" s="66"/>
      <c r="F922" s="66"/>
      <c r="G922" s="67"/>
      <c r="H922" s="67"/>
    </row>
    <row r="923" spans="2:8">
      <c r="B923" s="66"/>
      <c r="C923" s="66"/>
      <c r="D923" s="66"/>
      <c r="E923" s="66"/>
      <c r="F923" s="66"/>
      <c r="G923" s="67"/>
      <c r="H923" s="67"/>
    </row>
    <row r="924" spans="2:8">
      <c r="B924" s="66"/>
      <c r="C924" s="66"/>
      <c r="D924" s="66"/>
      <c r="E924" s="66"/>
      <c r="F924" s="66"/>
      <c r="G924" s="67"/>
      <c r="H924" s="67"/>
    </row>
    <row r="925" spans="2:8">
      <c r="B925" s="66"/>
      <c r="C925" s="66"/>
      <c r="D925" s="66"/>
      <c r="E925" s="66"/>
      <c r="F925" s="66"/>
      <c r="G925" s="67"/>
      <c r="H925" s="67"/>
    </row>
    <row r="926" spans="2:8">
      <c r="B926" s="66"/>
      <c r="C926" s="66"/>
      <c r="D926" s="66"/>
      <c r="E926" s="66"/>
      <c r="F926" s="66"/>
      <c r="G926" s="67"/>
      <c r="H926" s="67"/>
    </row>
    <row r="927" spans="2:8">
      <c r="B927" s="66"/>
      <c r="C927" s="66"/>
      <c r="D927" s="66"/>
      <c r="E927" s="66"/>
      <c r="F927" s="66"/>
      <c r="G927" s="67"/>
      <c r="H927" s="67"/>
    </row>
    <row r="928" spans="2:8">
      <c r="B928" s="66"/>
      <c r="C928" s="66"/>
      <c r="D928" s="66"/>
      <c r="E928" s="66"/>
      <c r="F928" s="66"/>
      <c r="G928" s="67"/>
      <c r="H928" s="67"/>
    </row>
    <row r="929" spans="2:8">
      <c r="B929" s="66"/>
      <c r="C929" s="66"/>
      <c r="D929" s="66"/>
      <c r="E929" s="66"/>
      <c r="F929" s="66"/>
      <c r="G929" s="67"/>
      <c r="H929" s="67"/>
    </row>
    <row r="930" spans="2:8">
      <c r="B930" s="66"/>
      <c r="C930" s="66"/>
      <c r="D930" s="66"/>
      <c r="E930" s="66"/>
      <c r="F930" s="66"/>
      <c r="G930" s="67"/>
      <c r="H930" s="67"/>
    </row>
    <row r="931" spans="2:8">
      <c r="B931" s="66"/>
      <c r="C931" s="66"/>
      <c r="D931" s="66"/>
      <c r="E931" s="66"/>
      <c r="F931" s="66"/>
      <c r="G931" s="67"/>
      <c r="H931" s="67"/>
    </row>
    <row r="932" spans="2:8">
      <c r="B932" s="66"/>
      <c r="C932" s="66"/>
      <c r="D932" s="66"/>
      <c r="E932" s="66"/>
      <c r="F932" s="66"/>
      <c r="G932" s="67"/>
      <c r="H932" s="67"/>
    </row>
    <row r="933" spans="2:8">
      <c r="B933" s="66"/>
      <c r="C933" s="66"/>
      <c r="D933" s="66"/>
      <c r="E933" s="66"/>
      <c r="F933" s="66"/>
      <c r="G933" s="67"/>
      <c r="H933" s="67"/>
    </row>
    <row r="934" spans="2:8">
      <c r="B934" s="66"/>
      <c r="C934" s="66"/>
      <c r="D934" s="66"/>
      <c r="E934" s="66"/>
      <c r="F934" s="66"/>
      <c r="G934" s="67"/>
      <c r="H934" s="67"/>
    </row>
    <row r="935" spans="2:8">
      <c r="B935" s="66"/>
      <c r="C935" s="66"/>
      <c r="D935" s="66"/>
      <c r="E935" s="66"/>
      <c r="F935" s="66"/>
      <c r="G935" s="67"/>
      <c r="H935" s="67"/>
    </row>
    <row r="936" spans="2:8">
      <c r="B936" s="66"/>
      <c r="C936" s="66"/>
      <c r="D936" s="66"/>
      <c r="E936" s="66"/>
      <c r="F936" s="66"/>
      <c r="G936" s="67"/>
      <c r="H936" s="67"/>
    </row>
    <row r="937" spans="2:8">
      <c r="B937" s="66"/>
      <c r="C937" s="66"/>
      <c r="D937" s="66"/>
      <c r="E937" s="66"/>
      <c r="F937" s="66"/>
      <c r="G937" s="67"/>
      <c r="H937" s="67"/>
    </row>
    <row r="938" spans="2:8">
      <c r="B938" s="66"/>
      <c r="C938" s="66"/>
      <c r="D938" s="66"/>
      <c r="E938" s="66"/>
      <c r="F938" s="66"/>
      <c r="G938" s="67"/>
      <c r="H938" s="67"/>
    </row>
    <row r="939" spans="2:8">
      <c r="B939" s="66"/>
      <c r="C939" s="66"/>
      <c r="D939" s="66"/>
      <c r="E939" s="66"/>
      <c r="F939" s="66"/>
      <c r="G939" s="67"/>
      <c r="H939" s="67"/>
    </row>
    <row r="940" spans="2:8">
      <c r="B940" s="66"/>
      <c r="C940" s="66"/>
      <c r="D940" s="66"/>
      <c r="E940" s="66"/>
      <c r="F940" s="66"/>
      <c r="G940" s="67"/>
      <c r="H940" s="67"/>
    </row>
    <row r="941" spans="2:8">
      <c r="B941" s="66"/>
      <c r="C941" s="66"/>
      <c r="D941" s="66"/>
      <c r="E941" s="66"/>
      <c r="F941" s="66"/>
      <c r="G941" s="67"/>
      <c r="H941" s="67"/>
    </row>
    <row r="942" spans="2:8">
      <c r="B942" s="66"/>
      <c r="C942" s="66"/>
      <c r="D942" s="66"/>
      <c r="E942" s="66"/>
      <c r="F942" s="66"/>
      <c r="G942" s="67"/>
      <c r="H942" s="67"/>
    </row>
    <row r="943" spans="2:8">
      <c r="B943" s="66"/>
      <c r="C943" s="66"/>
      <c r="D943" s="66"/>
      <c r="E943" s="66"/>
      <c r="F943" s="66"/>
      <c r="G943" s="67"/>
      <c r="H943" s="67"/>
    </row>
    <row r="944" spans="2:8">
      <c r="B944" s="66"/>
      <c r="C944" s="66"/>
      <c r="D944" s="66"/>
      <c r="E944" s="66"/>
      <c r="F944" s="66"/>
      <c r="G944" s="67"/>
      <c r="H944" s="67"/>
    </row>
    <row r="945" spans="2:8">
      <c r="B945" s="66"/>
      <c r="C945" s="66"/>
      <c r="D945" s="66"/>
      <c r="E945" s="66"/>
      <c r="F945" s="66"/>
      <c r="G945" s="67"/>
      <c r="H945" s="67"/>
    </row>
    <row r="946" spans="2:8">
      <c r="B946" s="66"/>
      <c r="C946" s="66"/>
      <c r="D946" s="66"/>
      <c r="E946" s="66"/>
      <c r="F946" s="66"/>
      <c r="G946" s="67"/>
      <c r="H946" s="67"/>
    </row>
    <row r="947" spans="2:8">
      <c r="B947" s="66"/>
      <c r="C947" s="66"/>
      <c r="D947" s="66"/>
      <c r="E947" s="66"/>
      <c r="F947" s="66"/>
      <c r="G947" s="67"/>
      <c r="H947" s="67"/>
    </row>
    <row r="948" spans="2:8">
      <c r="B948" s="66"/>
      <c r="C948" s="66"/>
      <c r="D948" s="66"/>
      <c r="E948" s="66"/>
      <c r="F948" s="66"/>
      <c r="G948" s="67"/>
      <c r="H948" s="67"/>
    </row>
    <row r="949" spans="2:8">
      <c r="B949" s="66"/>
      <c r="C949" s="66"/>
      <c r="D949" s="66"/>
      <c r="E949" s="66"/>
      <c r="F949" s="66"/>
      <c r="G949" s="67"/>
      <c r="H949" s="67"/>
    </row>
    <row r="950" spans="2:8">
      <c r="B950" s="66"/>
      <c r="C950" s="66"/>
      <c r="D950" s="66"/>
      <c r="E950" s="66"/>
      <c r="F950" s="66"/>
      <c r="G950" s="67"/>
      <c r="H950" s="67"/>
    </row>
    <row r="951" spans="2:8">
      <c r="B951" s="66"/>
      <c r="C951" s="66"/>
      <c r="D951" s="66"/>
      <c r="E951" s="66"/>
      <c r="F951" s="66"/>
      <c r="G951" s="67"/>
      <c r="H951" s="67"/>
    </row>
    <row r="952" spans="2:8">
      <c r="B952" s="66"/>
      <c r="C952" s="66"/>
      <c r="D952" s="66"/>
      <c r="E952" s="66"/>
      <c r="F952" s="66"/>
      <c r="G952" s="67"/>
      <c r="H952" s="67"/>
    </row>
    <row r="953" spans="2:8">
      <c r="B953" s="66"/>
      <c r="C953" s="66"/>
      <c r="D953" s="66"/>
      <c r="E953" s="66"/>
      <c r="F953" s="66"/>
      <c r="G953" s="67"/>
      <c r="H953" s="67"/>
    </row>
    <row r="954" spans="2:8">
      <c r="B954" s="66"/>
      <c r="C954" s="66"/>
      <c r="D954" s="66"/>
      <c r="E954" s="66"/>
      <c r="F954" s="66"/>
      <c r="G954" s="67"/>
      <c r="H954" s="67"/>
    </row>
    <row r="955" spans="2:8">
      <c r="B955" s="66"/>
      <c r="C955" s="66"/>
      <c r="D955" s="66"/>
      <c r="E955" s="66"/>
      <c r="F955" s="66"/>
      <c r="G955" s="67"/>
      <c r="H955" s="67"/>
    </row>
    <row r="956" spans="2:8">
      <c r="B956" s="66"/>
      <c r="C956" s="66"/>
      <c r="D956" s="66"/>
      <c r="E956" s="66"/>
      <c r="F956" s="66"/>
      <c r="G956" s="67"/>
      <c r="H956" s="67"/>
    </row>
    <row r="957" spans="2:8">
      <c r="B957" s="66"/>
      <c r="C957" s="66"/>
      <c r="D957" s="66"/>
      <c r="E957" s="66"/>
      <c r="F957" s="66"/>
      <c r="G957" s="67"/>
      <c r="H957" s="67"/>
    </row>
    <row r="958" spans="2:8">
      <c r="B958" s="66"/>
      <c r="C958" s="66"/>
      <c r="D958" s="66"/>
      <c r="E958" s="66"/>
      <c r="F958" s="66"/>
      <c r="G958" s="67"/>
      <c r="H958" s="67"/>
    </row>
    <row r="959" spans="2:8">
      <c r="B959" s="66"/>
      <c r="C959" s="66"/>
      <c r="D959" s="66"/>
      <c r="E959" s="66"/>
      <c r="F959" s="66"/>
      <c r="G959" s="67"/>
      <c r="H959" s="67"/>
    </row>
    <row r="960" spans="2:8">
      <c r="B960" s="66"/>
      <c r="C960" s="66"/>
      <c r="D960" s="66"/>
      <c r="E960" s="66"/>
      <c r="F960" s="66"/>
      <c r="G960" s="67"/>
      <c r="H960" s="67"/>
    </row>
    <row r="961" spans="2:8">
      <c r="B961" s="66"/>
      <c r="C961" s="66"/>
      <c r="D961" s="66"/>
      <c r="E961" s="66"/>
      <c r="F961" s="66"/>
      <c r="G961" s="67"/>
      <c r="H961" s="67"/>
    </row>
    <row r="962" spans="2:8">
      <c r="B962" s="66"/>
      <c r="C962" s="66"/>
      <c r="D962" s="66"/>
      <c r="E962" s="66"/>
      <c r="F962" s="66"/>
      <c r="G962" s="67"/>
      <c r="H962" s="67"/>
    </row>
    <row r="963" spans="2:8">
      <c r="B963" s="66"/>
      <c r="C963" s="66"/>
      <c r="D963" s="66"/>
      <c r="E963" s="66"/>
      <c r="F963" s="66"/>
      <c r="G963" s="67"/>
      <c r="H963" s="67"/>
    </row>
    <row r="964" spans="2:8">
      <c r="B964" s="66"/>
      <c r="C964" s="66"/>
      <c r="D964" s="66"/>
      <c r="E964" s="66"/>
      <c r="F964" s="66"/>
      <c r="G964" s="67"/>
      <c r="H964" s="67"/>
    </row>
    <row r="965" spans="2:8">
      <c r="B965" s="66"/>
      <c r="C965" s="66"/>
      <c r="D965" s="66"/>
      <c r="E965" s="66"/>
      <c r="F965" s="66"/>
      <c r="G965" s="67"/>
      <c r="H965" s="67"/>
    </row>
    <row r="966" spans="2:8">
      <c r="B966" s="66"/>
      <c r="C966" s="66"/>
      <c r="D966" s="66"/>
      <c r="E966" s="66"/>
      <c r="F966" s="66"/>
      <c r="G966" s="67"/>
      <c r="H966" s="67"/>
    </row>
    <row r="967" spans="2:8">
      <c r="B967" s="66"/>
      <c r="C967" s="66"/>
      <c r="D967" s="66"/>
      <c r="E967" s="66"/>
      <c r="F967" s="66"/>
      <c r="G967" s="67"/>
      <c r="H967" s="67"/>
    </row>
    <row r="968" spans="2:8">
      <c r="B968" s="66"/>
      <c r="C968" s="66"/>
      <c r="D968" s="66"/>
      <c r="E968" s="66"/>
      <c r="F968" s="66"/>
      <c r="G968" s="67"/>
      <c r="H968" s="67"/>
    </row>
    <row r="969" spans="2:8">
      <c r="B969" s="66"/>
      <c r="C969" s="66"/>
      <c r="D969" s="66"/>
      <c r="E969" s="66"/>
      <c r="F969" s="66"/>
      <c r="G969" s="67"/>
      <c r="H969" s="67"/>
    </row>
    <row r="970" spans="2:8">
      <c r="B970" s="66"/>
      <c r="C970" s="66"/>
      <c r="D970" s="66"/>
      <c r="E970" s="66"/>
      <c r="F970" s="66"/>
      <c r="G970" s="67"/>
      <c r="H970" s="67"/>
    </row>
    <row r="971" spans="2:8">
      <c r="B971" s="66"/>
      <c r="C971" s="66"/>
      <c r="D971" s="66"/>
      <c r="E971" s="66"/>
      <c r="F971" s="66"/>
      <c r="G971" s="67"/>
      <c r="H971" s="67"/>
    </row>
    <row r="972" spans="2:8">
      <c r="B972" s="66"/>
      <c r="C972" s="66"/>
      <c r="D972" s="66"/>
      <c r="E972" s="66"/>
      <c r="F972" s="66"/>
      <c r="G972" s="67"/>
      <c r="H972" s="67"/>
    </row>
    <row r="973" spans="2:8">
      <c r="B973" s="66"/>
      <c r="C973" s="66"/>
      <c r="D973" s="66"/>
      <c r="E973" s="66"/>
      <c r="F973" s="66"/>
      <c r="G973" s="67"/>
      <c r="H973" s="67"/>
    </row>
    <row r="974" spans="2:8">
      <c r="B974" s="66"/>
      <c r="C974" s="66"/>
      <c r="D974" s="66"/>
      <c r="E974" s="66"/>
      <c r="F974" s="66"/>
      <c r="G974" s="67"/>
      <c r="H974" s="67"/>
    </row>
    <row r="975" spans="2:8">
      <c r="B975" s="66"/>
      <c r="C975" s="66"/>
      <c r="D975" s="66"/>
      <c r="E975" s="66"/>
      <c r="F975" s="66"/>
      <c r="G975" s="67"/>
      <c r="H975" s="67"/>
    </row>
    <row r="976" spans="2:8">
      <c r="B976" s="66"/>
      <c r="C976" s="66"/>
      <c r="D976" s="66"/>
      <c r="E976" s="66"/>
      <c r="F976" s="66"/>
      <c r="G976" s="67"/>
      <c r="H976" s="67"/>
    </row>
    <row r="977" spans="2:8">
      <c r="B977" s="66"/>
      <c r="C977" s="66"/>
      <c r="D977" s="66"/>
      <c r="E977" s="66"/>
      <c r="F977" s="66"/>
      <c r="G977" s="67"/>
      <c r="H977" s="67"/>
    </row>
    <row r="978" spans="2:8">
      <c r="B978" s="66"/>
      <c r="C978" s="66"/>
      <c r="D978" s="66"/>
      <c r="E978" s="66"/>
      <c r="F978" s="66"/>
      <c r="G978" s="67"/>
      <c r="H978" s="67"/>
    </row>
    <row r="979" spans="2:8">
      <c r="B979" s="66"/>
      <c r="C979" s="66"/>
      <c r="D979" s="66"/>
      <c r="E979" s="66"/>
      <c r="F979" s="66"/>
      <c r="G979" s="67"/>
      <c r="H979" s="67"/>
    </row>
    <row r="980" spans="2:8">
      <c r="B980" s="66"/>
      <c r="C980" s="66"/>
      <c r="D980" s="66"/>
      <c r="E980" s="66"/>
      <c r="F980" s="66"/>
      <c r="G980" s="67"/>
      <c r="H980" s="67"/>
    </row>
    <row r="981" spans="2:8">
      <c r="B981" s="66"/>
      <c r="C981" s="66"/>
      <c r="D981" s="66"/>
      <c r="E981" s="66"/>
      <c r="F981" s="66"/>
      <c r="G981" s="67"/>
      <c r="H981" s="67"/>
    </row>
    <row r="982" spans="2:8">
      <c r="B982" s="66"/>
      <c r="C982" s="66"/>
      <c r="D982" s="66"/>
      <c r="E982" s="66"/>
      <c r="F982" s="66"/>
      <c r="G982" s="67"/>
      <c r="H982" s="67"/>
    </row>
    <row r="983" spans="2:8">
      <c r="B983" s="66"/>
      <c r="C983" s="66"/>
      <c r="D983" s="66"/>
      <c r="E983" s="66"/>
      <c r="F983" s="66"/>
      <c r="G983" s="67"/>
      <c r="H983" s="67"/>
    </row>
    <row r="984" spans="2:8">
      <c r="B984" s="66"/>
      <c r="C984" s="66"/>
      <c r="D984" s="66"/>
      <c r="E984" s="66"/>
      <c r="F984" s="66"/>
      <c r="G984" s="67"/>
      <c r="H984" s="67"/>
    </row>
    <row r="985" spans="2:8">
      <c r="B985" s="66"/>
      <c r="C985" s="66"/>
      <c r="D985" s="66"/>
      <c r="E985" s="66"/>
      <c r="F985" s="66"/>
      <c r="G985" s="67"/>
      <c r="H985" s="67"/>
    </row>
    <row r="986" spans="2:8">
      <c r="B986" s="66"/>
      <c r="C986" s="66"/>
      <c r="D986" s="66"/>
      <c r="E986" s="66"/>
      <c r="F986" s="66"/>
      <c r="G986" s="67"/>
      <c r="H986" s="67"/>
    </row>
    <row r="987" spans="2:8">
      <c r="B987" s="66"/>
      <c r="C987" s="66"/>
      <c r="D987" s="66"/>
      <c r="E987" s="66"/>
      <c r="F987" s="66"/>
      <c r="G987" s="67"/>
      <c r="H987" s="67"/>
    </row>
    <row r="988" spans="2:8">
      <c r="B988" s="66"/>
      <c r="C988" s="66"/>
      <c r="D988" s="66"/>
      <c r="E988" s="66"/>
      <c r="F988" s="66"/>
      <c r="G988" s="67"/>
      <c r="H988" s="67"/>
    </row>
    <row r="989" spans="2:8">
      <c r="B989" s="66"/>
      <c r="C989" s="66"/>
      <c r="D989" s="66"/>
      <c r="E989" s="66"/>
      <c r="F989" s="66"/>
      <c r="G989" s="67"/>
      <c r="H989" s="67"/>
    </row>
    <row r="990" spans="2:8">
      <c r="B990" s="66"/>
      <c r="C990" s="66"/>
      <c r="D990" s="66"/>
      <c r="E990" s="66"/>
      <c r="F990" s="66"/>
      <c r="G990" s="67"/>
      <c r="H990" s="67"/>
    </row>
    <row r="991" spans="2:8">
      <c r="B991" s="66"/>
      <c r="C991" s="66"/>
      <c r="D991" s="66"/>
      <c r="E991" s="66"/>
      <c r="F991" s="66"/>
      <c r="G991" s="67"/>
      <c r="H991" s="67"/>
    </row>
    <row r="992" spans="2:8">
      <c r="B992" s="66"/>
      <c r="C992" s="66"/>
      <c r="D992" s="66"/>
      <c r="E992" s="66"/>
      <c r="F992" s="66"/>
      <c r="G992" s="67"/>
      <c r="H992" s="67"/>
    </row>
    <row r="993" spans="2:8">
      <c r="B993" s="66"/>
      <c r="C993" s="66"/>
      <c r="D993" s="66"/>
      <c r="E993" s="66"/>
      <c r="F993" s="66"/>
      <c r="G993" s="67"/>
      <c r="H993" s="67"/>
    </row>
    <row r="994" spans="2:8">
      <c r="B994" s="66"/>
      <c r="C994" s="66"/>
      <c r="D994" s="66"/>
      <c r="E994" s="66"/>
      <c r="F994" s="66"/>
      <c r="G994" s="67"/>
      <c r="H994" s="67"/>
    </row>
    <row r="995" spans="2:8">
      <c r="B995" s="66"/>
      <c r="C995" s="66"/>
      <c r="D995" s="66"/>
      <c r="E995" s="66"/>
      <c r="F995" s="66"/>
      <c r="G995" s="67"/>
      <c r="H995" s="67"/>
    </row>
    <row r="996" spans="2:8">
      <c r="B996" s="66"/>
      <c r="C996" s="66"/>
      <c r="D996" s="66"/>
      <c r="E996" s="66"/>
      <c r="F996" s="66"/>
      <c r="G996" s="67"/>
      <c r="H996" s="67"/>
    </row>
    <row r="997" spans="2:8">
      <c r="B997" s="66"/>
      <c r="C997" s="66"/>
      <c r="D997" s="66"/>
      <c r="E997" s="66"/>
      <c r="F997" s="66"/>
      <c r="G997" s="67"/>
      <c r="H997" s="67"/>
    </row>
    <row r="998" spans="2:8">
      <c r="B998" s="66"/>
      <c r="C998" s="66"/>
      <c r="D998" s="66"/>
      <c r="E998" s="66"/>
      <c r="F998" s="66"/>
      <c r="G998" s="67"/>
      <c r="H998" s="67"/>
    </row>
    <row r="999" spans="2:8">
      <c r="B999" s="66"/>
      <c r="C999" s="66"/>
      <c r="D999" s="66"/>
      <c r="E999" s="66"/>
      <c r="F999" s="66"/>
      <c r="G999" s="67"/>
      <c r="H999" s="67"/>
    </row>
    <row r="1000" spans="2:8">
      <c r="B1000" s="66"/>
      <c r="C1000" s="66"/>
      <c r="D1000" s="66"/>
      <c r="E1000" s="66"/>
      <c r="F1000" s="66"/>
      <c r="G1000" s="67"/>
      <c r="H1000" s="67"/>
    </row>
    <row r="1001" spans="2:8">
      <c r="B1001" s="66"/>
      <c r="C1001" s="66"/>
      <c r="D1001" s="66"/>
      <c r="E1001" s="66"/>
      <c r="F1001" s="66"/>
      <c r="G1001" s="67"/>
      <c r="H1001" s="67"/>
    </row>
    <row r="1002" spans="2:8">
      <c r="B1002" s="66"/>
      <c r="C1002" s="66"/>
      <c r="D1002" s="66"/>
      <c r="E1002" s="66"/>
      <c r="F1002" s="66"/>
      <c r="G1002" s="67"/>
      <c r="H1002" s="67"/>
    </row>
    <row r="1003" spans="2:8">
      <c r="B1003" s="66"/>
      <c r="C1003" s="66"/>
      <c r="D1003" s="66"/>
      <c r="E1003" s="66"/>
      <c r="F1003" s="66"/>
      <c r="G1003" s="67"/>
      <c r="H1003" s="67"/>
    </row>
    <row r="1004" spans="2:8">
      <c r="B1004" s="66"/>
      <c r="C1004" s="66"/>
      <c r="D1004" s="66"/>
      <c r="E1004" s="66"/>
      <c r="F1004" s="66"/>
      <c r="G1004" s="67"/>
      <c r="H1004" s="67"/>
    </row>
    <row r="1005" spans="2:8">
      <c r="B1005" s="66"/>
      <c r="C1005" s="66"/>
      <c r="D1005" s="66"/>
      <c r="E1005" s="66"/>
      <c r="F1005" s="66"/>
      <c r="G1005" s="67"/>
      <c r="H1005" s="67"/>
    </row>
    <row r="1006" spans="2:8">
      <c r="B1006" s="66"/>
      <c r="C1006" s="66"/>
      <c r="D1006" s="66"/>
      <c r="E1006" s="66"/>
      <c r="F1006" s="66"/>
      <c r="G1006" s="67"/>
      <c r="H1006" s="67"/>
    </row>
    <row r="1007" spans="2:8">
      <c r="B1007" s="66"/>
      <c r="C1007" s="66"/>
      <c r="D1007" s="66"/>
      <c r="E1007" s="66"/>
      <c r="F1007" s="66"/>
      <c r="G1007" s="67"/>
      <c r="H1007" s="67"/>
    </row>
    <row r="1008" spans="2:8">
      <c r="B1008" s="66"/>
      <c r="C1008" s="66"/>
      <c r="D1008" s="66"/>
      <c r="E1008" s="66"/>
      <c r="F1008" s="66"/>
      <c r="G1008" s="67"/>
      <c r="H1008" s="67"/>
    </row>
    <row r="1009" spans="2:8">
      <c r="B1009" s="66"/>
      <c r="C1009" s="66"/>
      <c r="D1009" s="66"/>
      <c r="E1009" s="66"/>
      <c r="F1009" s="66"/>
      <c r="G1009" s="67"/>
      <c r="H1009" s="67"/>
    </row>
    <row r="1010" spans="2:8">
      <c r="B1010" s="66"/>
      <c r="C1010" s="66"/>
      <c r="D1010" s="66"/>
      <c r="E1010" s="66"/>
      <c r="F1010" s="66"/>
      <c r="G1010" s="67"/>
      <c r="H1010" s="67"/>
    </row>
    <row r="1011" spans="2:8">
      <c r="B1011" s="66"/>
      <c r="C1011" s="66"/>
      <c r="D1011" s="66"/>
      <c r="E1011" s="66"/>
      <c r="F1011" s="66"/>
      <c r="G1011" s="67"/>
      <c r="H1011" s="67"/>
    </row>
    <row r="1012" spans="2:8">
      <c r="B1012" s="66"/>
      <c r="C1012" s="66"/>
      <c r="D1012" s="66"/>
      <c r="E1012" s="66"/>
      <c r="F1012" s="66"/>
      <c r="G1012" s="67"/>
      <c r="H1012" s="67"/>
    </row>
    <row r="1013" spans="2:8">
      <c r="B1013" s="66"/>
      <c r="C1013" s="66"/>
      <c r="D1013" s="66"/>
      <c r="E1013" s="66"/>
      <c r="F1013" s="66"/>
      <c r="G1013" s="67"/>
      <c r="H1013" s="67"/>
    </row>
    <row r="1014" spans="2:8">
      <c r="B1014" s="66"/>
      <c r="C1014" s="66"/>
      <c r="D1014" s="66"/>
      <c r="E1014" s="66"/>
      <c r="F1014" s="66"/>
      <c r="G1014" s="67"/>
      <c r="H1014" s="67"/>
    </row>
    <row r="1015" spans="2:8">
      <c r="B1015" s="66"/>
      <c r="C1015" s="66"/>
      <c r="D1015" s="66"/>
      <c r="E1015" s="66"/>
      <c r="F1015" s="66"/>
      <c r="G1015" s="67"/>
      <c r="H1015" s="67"/>
    </row>
    <row r="1016" spans="2:8">
      <c r="B1016" s="66"/>
      <c r="C1016" s="66"/>
      <c r="D1016" s="66"/>
      <c r="E1016" s="66"/>
      <c r="F1016" s="66"/>
      <c r="G1016" s="67"/>
      <c r="H1016" s="67"/>
    </row>
    <row r="1017" spans="2:8">
      <c r="B1017" s="66"/>
      <c r="C1017" s="66"/>
      <c r="D1017" s="66"/>
      <c r="E1017" s="66"/>
      <c r="F1017" s="66"/>
      <c r="G1017" s="67"/>
      <c r="H1017" s="67"/>
    </row>
    <row r="1018" spans="2:8">
      <c r="B1018" s="66"/>
      <c r="C1018" s="66"/>
      <c r="D1018" s="66"/>
      <c r="E1018" s="66"/>
      <c r="F1018" s="66"/>
      <c r="G1018" s="67"/>
      <c r="H1018" s="67"/>
    </row>
    <row r="1019" spans="2:8">
      <c r="B1019" s="66"/>
      <c r="C1019" s="66"/>
      <c r="D1019" s="66"/>
      <c r="E1019" s="66"/>
      <c r="F1019" s="66"/>
      <c r="G1019" s="67"/>
      <c r="H1019" s="67"/>
    </row>
    <row r="1020" spans="2:8">
      <c r="B1020" s="66"/>
      <c r="C1020" s="66"/>
      <c r="D1020" s="66"/>
      <c r="E1020" s="66"/>
      <c r="F1020" s="66"/>
      <c r="G1020" s="67"/>
      <c r="H1020" s="67"/>
    </row>
    <row r="1021" spans="2:8">
      <c r="B1021" s="66"/>
      <c r="C1021" s="66"/>
      <c r="D1021" s="66"/>
      <c r="E1021" s="66"/>
      <c r="F1021" s="66"/>
      <c r="G1021" s="67"/>
      <c r="H1021" s="67"/>
    </row>
    <row r="1022" spans="2:8">
      <c r="B1022" s="66"/>
      <c r="C1022" s="66"/>
      <c r="D1022" s="66"/>
      <c r="E1022" s="66"/>
      <c r="F1022" s="66"/>
      <c r="G1022" s="67"/>
      <c r="H1022" s="67"/>
    </row>
    <row r="1023" spans="2:8">
      <c r="B1023" s="66"/>
      <c r="C1023" s="66"/>
      <c r="D1023" s="66"/>
      <c r="E1023" s="66"/>
      <c r="F1023" s="66"/>
      <c r="G1023" s="67"/>
      <c r="H1023" s="67"/>
    </row>
    <row r="1024" spans="2:8">
      <c r="B1024" s="66"/>
      <c r="C1024" s="66"/>
      <c r="D1024" s="66"/>
      <c r="E1024" s="66"/>
      <c r="F1024" s="66"/>
      <c r="G1024" s="67"/>
      <c r="H1024" s="67"/>
    </row>
    <row r="1025" spans="2:8">
      <c r="B1025" s="66"/>
      <c r="C1025" s="66"/>
      <c r="D1025" s="66"/>
      <c r="E1025" s="66"/>
      <c r="F1025" s="66"/>
      <c r="G1025" s="67"/>
      <c r="H1025" s="67"/>
    </row>
    <row r="1026" spans="2:8">
      <c r="B1026" s="66"/>
      <c r="C1026" s="66"/>
      <c r="D1026" s="66"/>
      <c r="E1026" s="66"/>
      <c r="F1026" s="66"/>
      <c r="G1026" s="67"/>
      <c r="H1026" s="67"/>
    </row>
    <row r="1027" spans="2:8">
      <c r="B1027" s="66"/>
      <c r="C1027" s="66"/>
      <c r="D1027" s="66"/>
      <c r="E1027" s="66"/>
      <c r="F1027" s="66"/>
      <c r="G1027" s="67"/>
      <c r="H1027" s="67"/>
    </row>
    <row r="1028" spans="2:8">
      <c r="B1028" s="66"/>
      <c r="C1028" s="66"/>
      <c r="D1028" s="66"/>
      <c r="E1028" s="66"/>
      <c r="F1028" s="66"/>
      <c r="G1028" s="67"/>
      <c r="H1028" s="67"/>
    </row>
    <row r="1029" spans="2:8">
      <c r="B1029" s="66"/>
      <c r="C1029" s="66"/>
      <c r="D1029" s="66"/>
      <c r="E1029" s="66"/>
      <c r="F1029" s="66"/>
      <c r="G1029" s="67"/>
      <c r="H1029" s="67"/>
    </row>
    <row r="1030" spans="2:8">
      <c r="B1030" s="66"/>
      <c r="C1030" s="66"/>
      <c r="D1030" s="66"/>
      <c r="E1030" s="66"/>
      <c r="F1030" s="66"/>
      <c r="G1030" s="67"/>
      <c r="H1030" s="67"/>
    </row>
    <row r="1031" spans="2:8">
      <c r="B1031" s="66"/>
      <c r="C1031" s="66"/>
      <c r="D1031" s="66"/>
      <c r="E1031" s="66"/>
      <c r="F1031" s="66"/>
      <c r="G1031" s="67"/>
      <c r="H1031" s="67"/>
    </row>
    <row r="1032" spans="2:8">
      <c r="B1032" s="66"/>
      <c r="C1032" s="66"/>
      <c r="D1032" s="66"/>
      <c r="E1032" s="66"/>
      <c r="F1032" s="66"/>
      <c r="G1032" s="67"/>
      <c r="H1032" s="67"/>
    </row>
    <row r="1033" spans="2:8">
      <c r="B1033" s="66"/>
      <c r="C1033" s="66"/>
      <c r="D1033" s="66"/>
      <c r="E1033" s="66"/>
      <c r="F1033" s="66"/>
      <c r="G1033" s="67"/>
      <c r="H1033" s="67"/>
    </row>
    <row r="1034" spans="2:8">
      <c r="B1034" s="66"/>
      <c r="C1034" s="66"/>
      <c r="D1034" s="66"/>
      <c r="E1034" s="66"/>
      <c r="F1034" s="66"/>
      <c r="G1034" s="67"/>
      <c r="H1034" s="67"/>
    </row>
    <row r="1035" spans="2:8">
      <c r="B1035" s="66"/>
      <c r="C1035" s="66"/>
      <c r="D1035" s="66"/>
      <c r="E1035" s="66"/>
      <c r="F1035" s="66"/>
      <c r="G1035" s="67"/>
      <c r="H1035" s="67"/>
    </row>
    <row r="1036" spans="2:8">
      <c r="B1036" s="66"/>
      <c r="C1036" s="66"/>
      <c r="D1036" s="66"/>
      <c r="E1036" s="66"/>
      <c r="F1036" s="66"/>
      <c r="G1036" s="67"/>
      <c r="H1036" s="67"/>
    </row>
    <row r="1037" spans="2:8">
      <c r="B1037" s="66"/>
      <c r="C1037" s="66"/>
      <c r="D1037" s="66"/>
      <c r="E1037" s="66"/>
      <c r="F1037" s="66"/>
      <c r="G1037" s="67"/>
      <c r="H1037" s="67"/>
    </row>
    <row r="1038" spans="2:8">
      <c r="B1038" s="66"/>
      <c r="C1038" s="66"/>
      <c r="D1038" s="66"/>
      <c r="E1038" s="66"/>
      <c r="F1038" s="66"/>
      <c r="G1038" s="67"/>
      <c r="H1038" s="67"/>
    </row>
    <row r="1039" spans="2:8">
      <c r="B1039" s="66"/>
      <c r="C1039" s="66"/>
      <c r="D1039" s="66"/>
      <c r="E1039" s="66"/>
      <c r="F1039" s="66"/>
      <c r="G1039" s="67"/>
      <c r="H1039" s="67"/>
    </row>
    <row r="1040" spans="2:8">
      <c r="B1040" s="66"/>
      <c r="C1040" s="66"/>
      <c r="D1040" s="66"/>
      <c r="E1040" s="66"/>
      <c r="F1040" s="66"/>
      <c r="G1040" s="67"/>
      <c r="H1040" s="67"/>
    </row>
    <row r="1041" spans="2:8">
      <c r="B1041" s="66"/>
      <c r="C1041" s="66"/>
      <c r="D1041" s="66"/>
      <c r="E1041" s="66"/>
      <c r="F1041" s="66"/>
      <c r="G1041" s="67"/>
      <c r="H1041" s="67"/>
    </row>
    <row r="1042" spans="2:8">
      <c r="B1042" s="66"/>
      <c r="C1042" s="66"/>
      <c r="D1042" s="66"/>
      <c r="E1042" s="66"/>
      <c r="F1042" s="66"/>
      <c r="G1042" s="67"/>
      <c r="H1042" s="67"/>
    </row>
    <row r="1043" spans="2:8">
      <c r="B1043" s="66"/>
      <c r="C1043" s="66"/>
      <c r="D1043" s="66"/>
      <c r="E1043" s="66"/>
      <c r="F1043" s="66"/>
      <c r="G1043" s="67"/>
      <c r="H1043" s="67"/>
    </row>
    <row r="1044" spans="2:8">
      <c r="B1044" s="66"/>
      <c r="C1044" s="66"/>
      <c r="D1044" s="66"/>
      <c r="E1044" s="66"/>
      <c r="F1044" s="66"/>
      <c r="G1044" s="67"/>
      <c r="H1044" s="67"/>
    </row>
    <row r="1045" spans="2:8">
      <c r="B1045" s="66"/>
      <c r="C1045" s="66"/>
      <c r="D1045" s="66"/>
      <c r="E1045" s="66"/>
      <c r="F1045" s="66"/>
      <c r="G1045" s="67"/>
      <c r="H1045" s="67"/>
    </row>
    <row r="1046" spans="2:8">
      <c r="B1046" s="66"/>
      <c r="C1046" s="66"/>
      <c r="D1046" s="66"/>
      <c r="E1046" s="66"/>
      <c r="F1046" s="66"/>
      <c r="G1046" s="67"/>
      <c r="H1046" s="67"/>
    </row>
    <row r="1047" spans="2:8">
      <c r="B1047" s="66"/>
      <c r="C1047" s="66"/>
      <c r="D1047" s="66"/>
      <c r="E1047" s="66"/>
      <c r="F1047" s="66"/>
      <c r="G1047" s="67"/>
      <c r="H1047" s="67"/>
    </row>
    <row r="1048" spans="2:8">
      <c r="B1048" s="66"/>
      <c r="C1048" s="66"/>
      <c r="D1048" s="66"/>
      <c r="E1048" s="66"/>
      <c r="F1048" s="66"/>
      <c r="G1048" s="67"/>
      <c r="H1048" s="67"/>
    </row>
    <row r="1049" spans="2:8">
      <c r="B1049" s="66"/>
      <c r="C1049" s="66"/>
      <c r="D1049" s="66"/>
      <c r="E1049" s="66"/>
      <c r="F1049" s="66"/>
      <c r="G1049" s="67"/>
      <c r="H1049" s="67"/>
    </row>
    <row r="1050" spans="2:8">
      <c r="B1050" s="66"/>
      <c r="C1050" s="66"/>
      <c r="D1050" s="66"/>
      <c r="E1050" s="66"/>
      <c r="F1050" s="66"/>
      <c r="G1050" s="67"/>
      <c r="H1050" s="67"/>
    </row>
    <row r="1051" spans="2:8">
      <c r="B1051" s="66"/>
      <c r="C1051" s="66"/>
      <c r="D1051" s="66"/>
      <c r="E1051" s="66"/>
      <c r="F1051" s="66"/>
      <c r="G1051" s="67"/>
      <c r="H1051" s="67"/>
    </row>
    <row r="1052" spans="2:8">
      <c r="B1052" s="66"/>
      <c r="C1052" s="66"/>
      <c r="D1052" s="66"/>
      <c r="E1052" s="66"/>
      <c r="F1052" s="66"/>
      <c r="G1052" s="67"/>
      <c r="H1052" s="67"/>
    </row>
    <row r="1053" spans="2:8">
      <c r="B1053" s="66"/>
      <c r="C1053" s="66"/>
      <c r="D1053" s="66"/>
      <c r="E1053" s="66"/>
      <c r="F1053" s="66"/>
      <c r="G1053" s="67"/>
      <c r="H1053" s="67"/>
    </row>
    <row r="1054" spans="2:8">
      <c r="B1054" s="66"/>
      <c r="C1054" s="66"/>
      <c r="D1054" s="66"/>
      <c r="E1054" s="66"/>
      <c r="F1054" s="66"/>
      <c r="G1054" s="67"/>
      <c r="H1054" s="67"/>
    </row>
    <row r="1055" spans="2:8">
      <c r="B1055" s="66"/>
      <c r="C1055" s="66"/>
      <c r="D1055" s="66"/>
      <c r="E1055" s="66"/>
      <c r="F1055" s="66"/>
      <c r="G1055" s="67"/>
      <c r="H1055" s="67"/>
    </row>
    <row r="1056" spans="2:8">
      <c r="B1056" s="66"/>
      <c r="C1056" s="66"/>
      <c r="D1056" s="66"/>
      <c r="E1056" s="66"/>
      <c r="F1056" s="66"/>
      <c r="G1056" s="67"/>
      <c r="H1056" s="67"/>
    </row>
    <row r="1057" spans="2:8">
      <c r="B1057" s="66"/>
      <c r="C1057" s="66"/>
      <c r="D1057" s="66"/>
      <c r="E1057" s="66"/>
      <c r="F1057" s="66"/>
      <c r="G1057" s="67"/>
      <c r="H1057" s="67"/>
    </row>
    <row r="1058" spans="2:8">
      <c r="B1058" s="66"/>
      <c r="C1058" s="66"/>
      <c r="D1058" s="66"/>
      <c r="E1058" s="66"/>
      <c r="F1058" s="66"/>
      <c r="G1058" s="67"/>
      <c r="H1058" s="67"/>
    </row>
    <row r="1059" spans="2:8">
      <c r="B1059" s="66"/>
      <c r="C1059" s="66"/>
      <c r="D1059" s="66"/>
      <c r="E1059" s="66"/>
      <c r="F1059" s="66"/>
      <c r="G1059" s="67"/>
      <c r="H1059" s="67"/>
    </row>
    <row r="1060" spans="2:8">
      <c r="B1060" s="66"/>
      <c r="C1060" s="66"/>
      <c r="D1060" s="66"/>
      <c r="E1060" s="66"/>
      <c r="F1060" s="66"/>
      <c r="G1060" s="67"/>
      <c r="H1060" s="67"/>
    </row>
    <row r="1061" spans="2:8">
      <c r="B1061" s="66"/>
      <c r="C1061" s="66"/>
      <c r="D1061" s="66"/>
      <c r="E1061" s="66"/>
      <c r="F1061" s="66"/>
      <c r="G1061" s="67"/>
      <c r="H1061" s="67"/>
    </row>
    <row r="1062" spans="2:8">
      <c r="B1062" s="66"/>
      <c r="C1062" s="66"/>
      <c r="D1062" s="66"/>
      <c r="E1062" s="66"/>
      <c r="F1062" s="66"/>
      <c r="G1062" s="67"/>
      <c r="H1062" s="67"/>
    </row>
    <row r="1063" spans="2:8">
      <c r="B1063" s="66"/>
      <c r="C1063" s="66"/>
      <c r="D1063" s="66"/>
      <c r="E1063" s="66"/>
      <c r="F1063" s="66"/>
      <c r="G1063" s="67"/>
      <c r="H1063" s="67"/>
    </row>
    <row r="1064" spans="2:8">
      <c r="B1064" s="66"/>
      <c r="C1064" s="66"/>
      <c r="D1064" s="66"/>
      <c r="E1064" s="66"/>
      <c r="F1064" s="66"/>
      <c r="G1064" s="67"/>
      <c r="H1064" s="67"/>
    </row>
    <row r="1065" spans="2:8">
      <c r="B1065" s="66"/>
      <c r="C1065" s="66"/>
      <c r="D1065" s="66"/>
      <c r="E1065" s="66"/>
      <c r="F1065" s="66"/>
      <c r="G1065" s="67"/>
      <c r="H1065" s="67"/>
    </row>
    <row r="1066" spans="2:8">
      <c r="B1066" s="66"/>
      <c r="C1066" s="66"/>
      <c r="D1066" s="66"/>
      <c r="E1066" s="66"/>
      <c r="F1066" s="66"/>
      <c r="G1066" s="67"/>
      <c r="H1066" s="67"/>
    </row>
    <row r="1067" spans="2:8">
      <c r="B1067" s="66"/>
      <c r="C1067" s="66"/>
      <c r="D1067" s="66"/>
      <c r="E1067" s="66"/>
      <c r="F1067" s="66"/>
      <c r="G1067" s="67"/>
      <c r="H1067" s="67"/>
    </row>
    <row r="1068" spans="2:8">
      <c r="B1068" s="66"/>
      <c r="C1068" s="66"/>
      <c r="D1068" s="66"/>
      <c r="E1068" s="66"/>
      <c r="F1068" s="66"/>
      <c r="G1068" s="67"/>
      <c r="H1068" s="67"/>
    </row>
    <row r="1069" spans="2:8">
      <c r="B1069" s="66"/>
      <c r="C1069" s="66"/>
      <c r="D1069" s="66"/>
      <c r="E1069" s="66"/>
      <c r="F1069" s="66"/>
      <c r="G1069" s="67"/>
      <c r="H1069" s="67"/>
    </row>
    <row r="1070" spans="2:8">
      <c r="B1070" s="66"/>
      <c r="C1070" s="66"/>
      <c r="D1070" s="66"/>
      <c r="E1070" s="66"/>
      <c r="F1070" s="66"/>
      <c r="G1070" s="67"/>
      <c r="H1070" s="67"/>
    </row>
    <row r="1071" spans="2:8">
      <c r="B1071" s="66"/>
      <c r="C1071" s="66"/>
      <c r="D1071" s="66"/>
      <c r="E1071" s="66"/>
      <c r="F1071" s="66"/>
      <c r="G1071" s="67"/>
      <c r="H1071" s="67"/>
    </row>
    <row r="1072" spans="2:8">
      <c r="B1072" s="66"/>
      <c r="C1072" s="66"/>
      <c r="D1072" s="66"/>
      <c r="E1072" s="66"/>
      <c r="F1072" s="66"/>
      <c r="G1072" s="67"/>
      <c r="H1072" s="67"/>
    </row>
    <row r="1073" spans="2:8">
      <c r="B1073" s="66"/>
      <c r="C1073" s="66"/>
      <c r="D1073" s="66"/>
      <c r="E1073" s="66"/>
      <c r="F1073" s="66"/>
      <c r="G1073" s="67"/>
      <c r="H1073" s="67"/>
    </row>
    <row r="1074" spans="2:8">
      <c r="B1074" s="66"/>
      <c r="C1074" s="66"/>
      <c r="D1074" s="66"/>
      <c r="E1074" s="66"/>
      <c r="F1074" s="66"/>
      <c r="G1074" s="67"/>
      <c r="H1074" s="67"/>
    </row>
    <row r="1075" spans="2:8">
      <c r="B1075" s="66"/>
      <c r="C1075" s="66"/>
      <c r="D1075" s="66"/>
      <c r="E1075" s="66"/>
      <c r="F1075" s="66"/>
      <c r="G1075" s="67"/>
      <c r="H1075" s="67"/>
    </row>
    <row r="1076" spans="2:8">
      <c r="B1076" s="66"/>
      <c r="C1076" s="66"/>
      <c r="D1076" s="66"/>
      <c r="E1076" s="66"/>
      <c r="F1076" s="66"/>
      <c r="G1076" s="67"/>
      <c r="H1076" s="67"/>
    </row>
    <row r="1077" spans="2:8">
      <c r="B1077" s="66"/>
      <c r="C1077" s="66"/>
      <c r="D1077" s="66"/>
      <c r="E1077" s="66"/>
      <c r="F1077" s="66"/>
      <c r="G1077" s="67"/>
      <c r="H1077" s="67"/>
    </row>
    <row r="1078" spans="2:8">
      <c r="B1078" s="66"/>
      <c r="C1078" s="66"/>
      <c r="D1078" s="66"/>
      <c r="E1078" s="66"/>
      <c r="F1078" s="66"/>
      <c r="G1078" s="67"/>
      <c r="H1078" s="67"/>
    </row>
    <row r="1079" spans="2:8">
      <c r="B1079" s="66"/>
      <c r="C1079" s="66"/>
      <c r="D1079" s="66"/>
      <c r="E1079" s="66"/>
      <c r="F1079" s="66"/>
      <c r="G1079" s="67"/>
      <c r="H1079" s="67"/>
    </row>
    <row r="1080" spans="2:8">
      <c r="B1080" s="66"/>
      <c r="C1080" s="66"/>
      <c r="D1080" s="66"/>
      <c r="E1080" s="66"/>
      <c r="F1080" s="66"/>
      <c r="G1080" s="67"/>
      <c r="H1080" s="67"/>
    </row>
    <row r="1081" spans="2:8">
      <c r="B1081" s="66"/>
      <c r="C1081" s="66"/>
      <c r="D1081" s="66"/>
      <c r="E1081" s="66"/>
      <c r="F1081" s="66"/>
      <c r="G1081" s="67"/>
      <c r="H1081" s="67"/>
    </row>
    <row r="1082" spans="2:8">
      <c r="B1082" s="66"/>
      <c r="C1082" s="66"/>
      <c r="D1082" s="66"/>
      <c r="E1082" s="66"/>
      <c r="F1082" s="66"/>
      <c r="G1082" s="67"/>
      <c r="H1082" s="67"/>
    </row>
    <row r="1083" spans="2:8">
      <c r="B1083" s="66"/>
      <c r="C1083" s="66"/>
      <c r="D1083" s="66"/>
      <c r="E1083" s="66"/>
      <c r="F1083" s="66"/>
      <c r="G1083" s="67"/>
      <c r="H1083" s="67"/>
    </row>
    <row r="1084" spans="2:8">
      <c r="B1084" s="66"/>
      <c r="C1084" s="66"/>
      <c r="D1084" s="66"/>
      <c r="E1084" s="66"/>
      <c r="F1084" s="66"/>
      <c r="G1084" s="67"/>
      <c r="H1084" s="67"/>
    </row>
    <row r="1085" spans="2:8">
      <c r="B1085" s="66"/>
      <c r="C1085" s="66"/>
      <c r="D1085" s="66"/>
      <c r="E1085" s="66"/>
      <c r="F1085" s="66"/>
      <c r="G1085" s="67"/>
      <c r="H1085" s="67"/>
    </row>
    <row r="1086" spans="2:8">
      <c r="B1086" s="66"/>
      <c r="C1086" s="66"/>
      <c r="D1086" s="66"/>
      <c r="E1086" s="66"/>
      <c r="F1086" s="66"/>
      <c r="G1086" s="67"/>
      <c r="H1086" s="67"/>
    </row>
    <row r="1087" spans="2:8">
      <c r="B1087" s="66"/>
      <c r="C1087" s="66"/>
      <c r="D1087" s="66"/>
      <c r="E1087" s="66"/>
      <c r="F1087" s="66"/>
      <c r="G1087" s="67"/>
      <c r="H1087" s="67"/>
    </row>
    <row r="1088" spans="2:8">
      <c r="B1088" s="66"/>
      <c r="C1088" s="66"/>
      <c r="D1088" s="66"/>
      <c r="E1088" s="66"/>
      <c r="F1088" s="66"/>
      <c r="G1088" s="67"/>
      <c r="H1088" s="67"/>
    </row>
    <row r="1089" spans="2:8">
      <c r="B1089" s="66"/>
      <c r="C1089" s="66"/>
      <c r="D1089" s="66"/>
      <c r="E1089" s="66"/>
      <c r="F1089" s="66"/>
      <c r="G1089" s="67"/>
      <c r="H1089" s="67"/>
    </row>
    <row r="1090" spans="2:8">
      <c r="B1090" s="66"/>
      <c r="C1090" s="66"/>
      <c r="D1090" s="66"/>
      <c r="E1090" s="66"/>
      <c r="F1090" s="66"/>
      <c r="G1090" s="67"/>
      <c r="H1090" s="67"/>
    </row>
    <row r="1091" spans="2:8">
      <c r="B1091" s="66"/>
      <c r="C1091" s="66"/>
      <c r="D1091" s="66"/>
      <c r="E1091" s="66"/>
      <c r="F1091" s="66"/>
      <c r="G1091" s="67"/>
      <c r="H1091" s="67"/>
    </row>
    <row r="1092" spans="2:8">
      <c r="B1092" s="66"/>
      <c r="C1092" s="66"/>
      <c r="D1092" s="66"/>
      <c r="E1092" s="66"/>
      <c r="F1092" s="66"/>
      <c r="G1092" s="67"/>
      <c r="H1092" s="67"/>
    </row>
    <row r="1093" spans="2:8">
      <c r="B1093" s="66"/>
      <c r="C1093" s="66"/>
      <c r="D1093" s="66"/>
      <c r="E1093" s="66"/>
      <c r="F1093" s="66"/>
      <c r="G1093" s="67"/>
      <c r="H1093" s="67"/>
    </row>
    <row r="1094" spans="2:8">
      <c r="B1094" s="66"/>
      <c r="C1094" s="66"/>
      <c r="D1094" s="66"/>
      <c r="E1094" s="66"/>
      <c r="F1094" s="66"/>
      <c r="G1094" s="67"/>
      <c r="H1094" s="67"/>
    </row>
    <row r="1095" spans="2:8">
      <c r="B1095" s="66"/>
      <c r="C1095" s="66"/>
      <c r="D1095" s="66"/>
      <c r="E1095" s="66"/>
      <c r="F1095" s="66"/>
      <c r="G1095" s="67"/>
      <c r="H1095" s="67"/>
    </row>
    <row r="1096" spans="2:8">
      <c r="B1096" s="66"/>
      <c r="C1096" s="66"/>
      <c r="D1096" s="66"/>
      <c r="E1096" s="66"/>
      <c r="F1096" s="66"/>
      <c r="G1096" s="67"/>
      <c r="H1096" s="67"/>
    </row>
    <row r="1097" spans="2:8">
      <c r="B1097" s="66"/>
      <c r="C1097" s="66"/>
      <c r="D1097" s="66"/>
      <c r="E1097" s="66"/>
      <c r="F1097" s="66"/>
      <c r="G1097" s="67"/>
      <c r="H1097" s="67"/>
    </row>
    <row r="1098" spans="2:8">
      <c r="B1098" s="66"/>
      <c r="C1098" s="66"/>
      <c r="D1098" s="66"/>
      <c r="E1098" s="66"/>
      <c r="F1098" s="66"/>
      <c r="G1098" s="67"/>
      <c r="H1098" s="67"/>
    </row>
    <row r="1099" spans="2:8">
      <c r="B1099" s="66"/>
      <c r="C1099" s="66"/>
      <c r="D1099" s="66"/>
      <c r="E1099" s="66"/>
      <c r="F1099" s="66"/>
      <c r="G1099" s="67"/>
      <c r="H1099" s="67"/>
    </row>
    <row r="1100" spans="2:8">
      <c r="B1100" s="66"/>
      <c r="C1100" s="66"/>
      <c r="D1100" s="66"/>
      <c r="E1100" s="66"/>
      <c r="F1100" s="66"/>
      <c r="G1100" s="67"/>
      <c r="H1100" s="67"/>
    </row>
    <row r="1101" spans="2:8">
      <c r="B1101" s="66"/>
      <c r="C1101" s="66"/>
      <c r="D1101" s="66"/>
      <c r="E1101" s="66"/>
      <c r="F1101" s="66"/>
      <c r="G1101" s="67"/>
      <c r="H1101" s="67"/>
    </row>
    <row r="1102" spans="2:8">
      <c r="B1102" s="66"/>
      <c r="C1102" s="66"/>
      <c r="D1102" s="66"/>
      <c r="E1102" s="66"/>
      <c r="F1102" s="66"/>
      <c r="G1102" s="67"/>
      <c r="H1102" s="67"/>
    </row>
    <row r="1103" spans="2:8">
      <c r="B1103" s="66"/>
      <c r="C1103" s="66"/>
      <c r="D1103" s="66"/>
      <c r="E1103" s="66"/>
      <c r="F1103" s="66"/>
      <c r="G1103" s="67"/>
      <c r="H1103" s="67"/>
    </row>
    <row r="1104" spans="2:8">
      <c r="B1104" s="66"/>
      <c r="C1104" s="66"/>
      <c r="D1104" s="66"/>
      <c r="E1104" s="66"/>
      <c r="F1104" s="66"/>
      <c r="G1104" s="67"/>
      <c r="H1104" s="67"/>
    </row>
    <row r="1105" spans="2:8">
      <c r="B1105" s="66"/>
      <c r="C1105" s="66"/>
      <c r="D1105" s="66"/>
      <c r="E1105" s="66"/>
      <c r="F1105" s="66"/>
      <c r="G1105" s="67"/>
      <c r="H1105" s="67"/>
    </row>
    <row r="1106" spans="2:8">
      <c r="B1106" s="66"/>
      <c r="C1106" s="66"/>
      <c r="D1106" s="66"/>
      <c r="E1106" s="66"/>
      <c r="F1106" s="66"/>
      <c r="G1106" s="67"/>
      <c r="H1106" s="67"/>
    </row>
    <row r="1107" spans="2:8">
      <c r="B1107" s="66"/>
      <c r="C1107" s="66"/>
      <c r="D1107" s="66"/>
      <c r="E1107" s="66"/>
      <c r="F1107" s="66"/>
      <c r="G1107" s="67"/>
      <c r="H1107" s="67"/>
    </row>
    <row r="1108" spans="2:8">
      <c r="B1108" s="66"/>
      <c r="C1108" s="66"/>
      <c r="D1108" s="66"/>
      <c r="E1108" s="66"/>
      <c r="F1108" s="66"/>
      <c r="G1108" s="67"/>
      <c r="H1108" s="67"/>
    </row>
    <row r="1109" spans="2:8">
      <c r="B1109" s="66"/>
      <c r="C1109" s="66"/>
      <c r="D1109" s="66"/>
      <c r="E1109" s="66"/>
      <c r="F1109" s="66"/>
      <c r="G1109" s="67"/>
      <c r="H1109" s="67"/>
    </row>
    <row r="1110" spans="2:8">
      <c r="B1110" s="66"/>
      <c r="C1110" s="66"/>
      <c r="D1110" s="66"/>
      <c r="E1110" s="66"/>
      <c r="F1110" s="66"/>
      <c r="G1110" s="67"/>
      <c r="H1110" s="67"/>
    </row>
    <row r="1111" spans="2:8">
      <c r="B1111" s="66"/>
      <c r="C1111" s="66"/>
      <c r="D1111" s="66"/>
      <c r="E1111" s="66"/>
      <c r="F1111" s="66"/>
      <c r="G1111" s="67"/>
      <c r="H1111" s="67"/>
    </row>
    <row r="1112" spans="2:8">
      <c r="B1112" s="66"/>
      <c r="C1112" s="66"/>
      <c r="D1112" s="66"/>
      <c r="E1112" s="66"/>
      <c r="F1112" s="66"/>
      <c r="G1112" s="67"/>
      <c r="H1112" s="67"/>
    </row>
    <row r="1113" spans="2:8">
      <c r="B1113" s="66"/>
      <c r="C1113" s="66"/>
      <c r="D1113" s="66"/>
      <c r="E1113" s="66"/>
      <c r="F1113" s="66"/>
      <c r="G1113" s="67"/>
      <c r="H1113" s="67"/>
    </row>
    <row r="1114" spans="2:8">
      <c r="B1114" s="66"/>
      <c r="C1114" s="66"/>
      <c r="D1114" s="66"/>
      <c r="E1114" s="66"/>
      <c r="F1114" s="66"/>
      <c r="G1114" s="67"/>
      <c r="H1114" s="67"/>
    </row>
    <row r="1115" spans="2:8">
      <c r="B1115" s="66"/>
      <c r="C1115" s="66"/>
      <c r="D1115" s="66"/>
      <c r="E1115" s="66"/>
      <c r="F1115" s="66"/>
      <c r="G1115" s="67"/>
      <c r="H1115" s="67"/>
    </row>
    <row r="1116" spans="2:8">
      <c r="B1116" s="66"/>
      <c r="C1116" s="66"/>
      <c r="D1116" s="66"/>
      <c r="E1116" s="66"/>
      <c r="F1116" s="66"/>
      <c r="G1116" s="67"/>
      <c r="H1116" s="67"/>
    </row>
    <row r="1117" spans="2:8">
      <c r="B1117" s="66"/>
      <c r="C1117" s="66"/>
      <c r="D1117" s="66"/>
      <c r="E1117" s="66"/>
      <c r="F1117" s="66"/>
      <c r="G1117" s="67"/>
      <c r="H1117" s="67"/>
    </row>
    <row r="1118" spans="2:8">
      <c r="B1118" s="66"/>
      <c r="C1118" s="66"/>
      <c r="D1118" s="66"/>
      <c r="E1118" s="66"/>
      <c r="F1118" s="66"/>
      <c r="G1118" s="67"/>
      <c r="H1118" s="67"/>
    </row>
    <row r="1119" spans="2:8">
      <c r="B1119" s="66"/>
      <c r="C1119" s="66"/>
      <c r="D1119" s="66"/>
      <c r="E1119" s="66"/>
      <c r="F1119" s="66"/>
      <c r="G1119" s="67"/>
      <c r="H1119" s="67"/>
    </row>
    <row r="1120" spans="2:8">
      <c r="B1120" s="66"/>
      <c r="C1120" s="66"/>
      <c r="D1120" s="66"/>
      <c r="E1120" s="66"/>
      <c r="F1120" s="66"/>
      <c r="G1120" s="67"/>
      <c r="H1120" s="67"/>
    </row>
    <row r="1121" spans="2:8">
      <c r="B1121" s="66"/>
      <c r="C1121" s="66"/>
      <c r="D1121" s="66"/>
      <c r="E1121" s="66"/>
      <c r="F1121" s="66"/>
      <c r="G1121" s="67"/>
      <c r="H1121" s="67"/>
    </row>
    <row r="1122" spans="2:8">
      <c r="B1122" s="66"/>
      <c r="C1122" s="66"/>
      <c r="D1122" s="66"/>
      <c r="E1122" s="66"/>
      <c r="F1122" s="66"/>
      <c r="G1122" s="67"/>
      <c r="H1122" s="67"/>
    </row>
    <row r="1123" spans="2:8">
      <c r="B1123" s="66"/>
      <c r="C1123" s="66"/>
      <c r="D1123" s="66"/>
      <c r="E1123" s="66"/>
      <c r="F1123" s="66"/>
      <c r="G1123" s="67"/>
      <c r="H1123" s="67"/>
    </row>
    <row r="1124" spans="2:8">
      <c r="B1124" s="66"/>
      <c r="C1124" s="66"/>
      <c r="D1124" s="66"/>
      <c r="E1124" s="66"/>
      <c r="F1124" s="66"/>
      <c r="G1124" s="67"/>
      <c r="H1124" s="67"/>
    </row>
    <row r="1125" spans="2:8">
      <c r="B1125" s="66"/>
      <c r="C1125" s="66"/>
      <c r="D1125" s="66"/>
      <c r="E1125" s="66"/>
      <c r="F1125" s="66"/>
      <c r="G1125" s="67"/>
      <c r="H1125" s="67"/>
    </row>
    <row r="1126" spans="2:8">
      <c r="B1126" s="66"/>
      <c r="C1126" s="66"/>
      <c r="D1126" s="66"/>
      <c r="E1126" s="66"/>
      <c r="F1126" s="66"/>
      <c r="G1126" s="67"/>
      <c r="H1126" s="67"/>
    </row>
    <row r="1127" spans="2:8">
      <c r="B1127" s="66"/>
      <c r="C1127" s="66"/>
      <c r="D1127" s="66"/>
      <c r="E1127" s="66"/>
      <c r="F1127" s="66"/>
      <c r="G1127" s="67"/>
      <c r="H1127" s="67"/>
    </row>
    <row r="1128" spans="2:8">
      <c r="B1128" s="66"/>
      <c r="C1128" s="66"/>
      <c r="D1128" s="66"/>
      <c r="E1128" s="66"/>
      <c r="F1128" s="66"/>
      <c r="G1128" s="67"/>
      <c r="H1128" s="67"/>
    </row>
    <row r="1129" spans="2:8">
      <c r="B1129" s="66"/>
      <c r="C1129" s="66"/>
      <c r="D1129" s="66"/>
      <c r="E1129" s="66"/>
      <c r="F1129" s="66"/>
      <c r="G1129" s="67"/>
      <c r="H1129" s="67"/>
    </row>
    <row r="1130" spans="2:8">
      <c r="B1130" s="66"/>
      <c r="C1130" s="66"/>
      <c r="D1130" s="66"/>
      <c r="E1130" s="66"/>
      <c r="F1130" s="66"/>
      <c r="G1130" s="67"/>
      <c r="H1130" s="67"/>
    </row>
    <row r="1131" spans="2:8">
      <c r="B1131" s="66"/>
      <c r="C1131" s="66"/>
      <c r="D1131" s="66"/>
      <c r="E1131" s="66"/>
      <c r="F1131" s="66"/>
      <c r="G1131" s="67"/>
      <c r="H1131" s="67"/>
    </row>
    <row r="1132" spans="2:8">
      <c r="B1132" s="66"/>
      <c r="C1132" s="66"/>
      <c r="D1132" s="66"/>
      <c r="E1132" s="66"/>
      <c r="F1132" s="66"/>
      <c r="G1132" s="67"/>
      <c r="H1132" s="67"/>
    </row>
    <row r="1133" spans="2:8">
      <c r="B1133" s="66"/>
      <c r="C1133" s="66"/>
      <c r="D1133" s="66"/>
      <c r="E1133" s="66"/>
      <c r="F1133" s="66"/>
      <c r="G1133" s="67"/>
      <c r="H1133" s="67"/>
    </row>
    <row r="1134" spans="2:8">
      <c r="B1134" s="66"/>
      <c r="C1134" s="66"/>
      <c r="D1134" s="66"/>
      <c r="E1134" s="66"/>
      <c r="F1134" s="66"/>
      <c r="G1134" s="67"/>
      <c r="H1134" s="67"/>
    </row>
    <row r="1135" spans="2:8">
      <c r="B1135" s="66"/>
      <c r="C1135" s="66"/>
      <c r="D1135" s="66"/>
      <c r="E1135" s="66"/>
      <c r="F1135" s="66"/>
      <c r="G1135" s="67"/>
      <c r="H1135" s="67"/>
    </row>
    <row r="1136" spans="2:8">
      <c r="B1136" s="66"/>
      <c r="C1136" s="66"/>
      <c r="D1136" s="66"/>
      <c r="E1136" s="66"/>
      <c r="F1136" s="66"/>
      <c r="G1136" s="67"/>
      <c r="H1136" s="67"/>
    </row>
    <row r="1137" spans="2:8">
      <c r="B1137" s="66"/>
      <c r="C1137" s="66"/>
      <c r="D1137" s="66"/>
      <c r="E1137" s="66"/>
      <c r="F1137" s="66"/>
      <c r="G1137" s="67"/>
      <c r="H1137" s="67"/>
    </row>
    <row r="1138" spans="2:8">
      <c r="B1138" s="66"/>
      <c r="C1138" s="66"/>
      <c r="D1138" s="66"/>
      <c r="E1138" s="66"/>
      <c r="F1138" s="66"/>
      <c r="G1138" s="67"/>
      <c r="H1138" s="67"/>
    </row>
    <row r="1139" spans="2:8">
      <c r="B1139" s="66"/>
      <c r="C1139" s="66"/>
      <c r="D1139" s="66"/>
      <c r="E1139" s="66"/>
      <c r="F1139" s="66"/>
      <c r="G1139" s="67"/>
      <c r="H1139" s="67"/>
    </row>
    <row r="1140" spans="2:8">
      <c r="B1140" s="66"/>
      <c r="C1140" s="66"/>
      <c r="D1140" s="66"/>
      <c r="E1140" s="66"/>
      <c r="F1140" s="66"/>
      <c r="G1140" s="67"/>
      <c r="H1140" s="67"/>
    </row>
    <row r="1141" spans="2:8">
      <c r="B1141" s="66"/>
      <c r="C1141" s="66"/>
      <c r="D1141" s="66"/>
      <c r="E1141" s="66"/>
      <c r="F1141" s="66"/>
      <c r="G1141" s="67"/>
      <c r="H1141" s="67"/>
    </row>
    <row r="1142" spans="2:8">
      <c r="B1142" s="66"/>
      <c r="C1142" s="66"/>
      <c r="D1142" s="66"/>
      <c r="E1142" s="66"/>
      <c r="F1142" s="66"/>
      <c r="G1142" s="67"/>
      <c r="H1142" s="67"/>
    </row>
    <row r="1143" spans="2:8">
      <c r="B1143" s="66"/>
      <c r="C1143" s="66"/>
      <c r="D1143" s="66"/>
      <c r="E1143" s="66"/>
      <c r="F1143" s="66"/>
      <c r="G1143" s="67"/>
      <c r="H1143" s="67"/>
    </row>
    <row r="1144" spans="2:8">
      <c r="B1144" s="66"/>
      <c r="C1144" s="66"/>
      <c r="D1144" s="66"/>
      <c r="E1144" s="66"/>
      <c r="F1144" s="66"/>
      <c r="G1144" s="67"/>
      <c r="H1144" s="67"/>
    </row>
    <row r="1145" spans="2:8">
      <c r="B1145" s="66"/>
      <c r="C1145" s="66"/>
      <c r="D1145" s="66"/>
      <c r="E1145" s="66"/>
      <c r="F1145" s="66"/>
      <c r="G1145" s="67"/>
      <c r="H1145" s="67"/>
    </row>
    <row r="1146" spans="2:8">
      <c r="B1146" s="66"/>
      <c r="C1146" s="66"/>
      <c r="D1146" s="66"/>
      <c r="E1146" s="66"/>
      <c r="F1146" s="66"/>
      <c r="G1146" s="67"/>
      <c r="H1146" s="67"/>
    </row>
    <row r="1147" spans="2:8">
      <c r="B1147" s="66"/>
      <c r="C1147" s="66"/>
      <c r="D1147" s="66"/>
      <c r="E1147" s="66"/>
      <c r="F1147" s="66"/>
      <c r="G1147" s="67"/>
      <c r="H1147" s="67"/>
    </row>
    <row r="1148" spans="2:8">
      <c r="B1148" s="66"/>
      <c r="C1148" s="66"/>
      <c r="D1148" s="66"/>
      <c r="E1148" s="66"/>
      <c r="F1148" s="66"/>
      <c r="G1148" s="67"/>
      <c r="H1148" s="67"/>
    </row>
    <row r="1149" spans="2:8">
      <c r="B1149" s="66"/>
      <c r="C1149" s="66"/>
      <c r="D1149" s="66"/>
      <c r="E1149" s="66"/>
      <c r="F1149" s="66"/>
      <c r="G1149" s="67"/>
      <c r="H1149" s="67"/>
    </row>
    <row r="1150" spans="2:8">
      <c r="B1150" s="66"/>
      <c r="C1150" s="66"/>
      <c r="D1150" s="66"/>
      <c r="E1150" s="66"/>
      <c r="F1150" s="66"/>
      <c r="G1150" s="67"/>
      <c r="H1150" s="67"/>
    </row>
    <row r="1151" spans="2:8">
      <c r="B1151" s="66"/>
      <c r="C1151" s="66"/>
      <c r="D1151" s="66"/>
      <c r="E1151" s="66"/>
      <c r="F1151" s="66"/>
      <c r="G1151" s="67"/>
      <c r="H1151" s="67"/>
    </row>
    <row r="1152" spans="2:8">
      <c r="B1152" s="66"/>
      <c r="C1152" s="66"/>
      <c r="D1152" s="66"/>
      <c r="E1152" s="66"/>
      <c r="F1152" s="66"/>
      <c r="G1152" s="67"/>
      <c r="H1152" s="67"/>
    </row>
    <row r="1153" spans="2:8">
      <c r="B1153" s="66"/>
      <c r="C1153" s="66"/>
      <c r="D1153" s="66"/>
      <c r="E1153" s="66"/>
      <c r="F1153" s="66"/>
      <c r="G1153" s="67"/>
      <c r="H1153" s="67"/>
    </row>
    <row r="1154" spans="2:8">
      <c r="B1154" s="66"/>
      <c r="C1154" s="66"/>
      <c r="D1154" s="66"/>
      <c r="E1154" s="66"/>
      <c r="F1154" s="66"/>
      <c r="G1154" s="67"/>
      <c r="H1154" s="67"/>
    </row>
    <row r="1155" spans="2:8">
      <c r="B1155" s="66"/>
      <c r="C1155" s="66"/>
      <c r="D1155" s="66"/>
      <c r="E1155" s="66"/>
      <c r="F1155" s="66"/>
      <c r="G1155" s="67"/>
      <c r="H1155" s="67"/>
    </row>
    <row r="1156" spans="2:8">
      <c r="B1156" s="66"/>
      <c r="C1156" s="66"/>
      <c r="D1156" s="66"/>
      <c r="E1156" s="66"/>
      <c r="F1156" s="66"/>
      <c r="G1156" s="67"/>
      <c r="H1156" s="67"/>
    </row>
    <row r="1157" spans="2:8">
      <c r="B1157" s="66"/>
      <c r="C1157" s="66"/>
      <c r="D1157" s="66"/>
      <c r="E1157" s="66"/>
      <c r="F1157" s="66"/>
      <c r="G1157" s="67"/>
      <c r="H1157" s="67"/>
    </row>
    <row r="1158" spans="2:8">
      <c r="B1158" s="66"/>
      <c r="C1158" s="66"/>
      <c r="D1158" s="66"/>
      <c r="E1158" s="66"/>
      <c r="F1158" s="66"/>
      <c r="G1158" s="67"/>
      <c r="H1158" s="67"/>
    </row>
    <row r="1159" spans="2:8">
      <c r="B1159" s="66"/>
      <c r="C1159" s="66"/>
      <c r="D1159" s="66"/>
      <c r="E1159" s="66"/>
      <c r="F1159" s="66"/>
      <c r="G1159" s="67"/>
      <c r="H1159" s="67"/>
    </row>
    <row r="1160" spans="2:8">
      <c r="B1160" s="66"/>
      <c r="C1160" s="66"/>
      <c r="D1160" s="66"/>
      <c r="E1160" s="66"/>
      <c r="F1160" s="66"/>
      <c r="G1160" s="67"/>
      <c r="H1160" s="67"/>
    </row>
    <row r="1161" spans="2:8">
      <c r="B1161" s="66"/>
      <c r="C1161" s="66"/>
      <c r="D1161" s="66"/>
      <c r="E1161" s="66"/>
      <c r="F1161" s="66"/>
      <c r="G1161" s="67"/>
      <c r="H1161" s="67"/>
    </row>
    <row r="1162" spans="2:8">
      <c r="B1162" s="66"/>
      <c r="C1162" s="66"/>
      <c r="D1162" s="66"/>
      <c r="E1162" s="66"/>
      <c r="F1162" s="66"/>
      <c r="G1162" s="67"/>
      <c r="H1162" s="67"/>
    </row>
    <row r="1163" spans="2:8">
      <c r="B1163" s="66"/>
      <c r="C1163" s="66"/>
      <c r="D1163" s="66"/>
      <c r="E1163" s="66"/>
      <c r="F1163" s="66"/>
      <c r="G1163" s="67"/>
      <c r="H1163" s="67"/>
    </row>
    <row r="1164" spans="2:8">
      <c r="B1164" s="66"/>
      <c r="C1164" s="66"/>
      <c r="D1164" s="66"/>
      <c r="E1164" s="66"/>
      <c r="F1164" s="66"/>
      <c r="G1164" s="67"/>
      <c r="H1164" s="67"/>
    </row>
    <row r="1165" spans="2:8">
      <c r="B1165" s="66"/>
      <c r="C1165" s="66"/>
      <c r="D1165" s="66"/>
      <c r="E1165" s="66"/>
      <c r="F1165" s="66"/>
      <c r="G1165" s="67"/>
      <c r="H1165" s="67"/>
    </row>
    <row r="1166" spans="2:8">
      <c r="B1166" s="66"/>
      <c r="C1166" s="66"/>
      <c r="D1166" s="66"/>
      <c r="E1166" s="66"/>
      <c r="F1166" s="66"/>
      <c r="G1166" s="67"/>
      <c r="H1166" s="67"/>
    </row>
    <row r="1167" spans="2:8">
      <c r="B1167" s="66"/>
      <c r="C1167" s="66"/>
      <c r="D1167" s="66"/>
      <c r="E1167" s="66"/>
      <c r="F1167" s="66"/>
      <c r="G1167" s="67"/>
      <c r="H1167" s="67"/>
    </row>
    <row r="1168" spans="2:8">
      <c r="B1168" s="66"/>
      <c r="C1168" s="66"/>
      <c r="D1168" s="66"/>
      <c r="E1168" s="66"/>
      <c r="F1168" s="66"/>
      <c r="G1168" s="67"/>
      <c r="H1168" s="67"/>
    </row>
    <row r="1169" spans="2:8">
      <c r="B1169" s="66"/>
      <c r="C1169" s="66"/>
      <c r="D1169" s="66"/>
      <c r="E1169" s="66"/>
      <c r="F1169" s="66"/>
      <c r="G1169" s="67"/>
      <c r="H1169" s="67"/>
    </row>
    <row r="1170" spans="2:8">
      <c r="B1170" s="66"/>
      <c r="C1170" s="66"/>
      <c r="D1170" s="66"/>
      <c r="E1170" s="66"/>
      <c r="F1170" s="66"/>
      <c r="G1170" s="67"/>
      <c r="H1170" s="67"/>
    </row>
    <row r="1171" spans="2:8">
      <c r="B1171" s="66"/>
      <c r="C1171" s="66"/>
      <c r="D1171" s="66"/>
      <c r="E1171" s="66"/>
      <c r="F1171" s="66"/>
      <c r="G1171" s="67"/>
      <c r="H1171" s="67"/>
    </row>
    <row r="1172" spans="2:8">
      <c r="B1172" s="66"/>
      <c r="C1172" s="66"/>
      <c r="D1172" s="66"/>
      <c r="E1172" s="66"/>
      <c r="F1172" s="66"/>
      <c r="G1172" s="67"/>
      <c r="H1172" s="67"/>
    </row>
    <row r="1173" spans="2:8">
      <c r="B1173" s="66"/>
      <c r="C1173" s="66"/>
      <c r="D1173" s="66"/>
      <c r="E1173" s="66"/>
      <c r="F1173" s="66"/>
      <c r="G1173" s="67"/>
      <c r="H1173" s="67"/>
    </row>
    <row r="1174" spans="2:8">
      <c r="B1174" s="66"/>
      <c r="C1174" s="66"/>
      <c r="D1174" s="66"/>
      <c r="E1174" s="66"/>
      <c r="F1174" s="66"/>
      <c r="G1174" s="67"/>
      <c r="H1174" s="67"/>
    </row>
    <row r="1175" spans="2:8">
      <c r="B1175" s="66"/>
      <c r="C1175" s="66"/>
      <c r="D1175" s="66"/>
      <c r="E1175" s="66"/>
      <c r="F1175" s="66"/>
      <c r="G1175" s="67"/>
      <c r="H1175" s="67"/>
    </row>
    <row r="1176" spans="2:8">
      <c r="B1176" s="66"/>
      <c r="C1176" s="66"/>
      <c r="D1176" s="66"/>
      <c r="E1176" s="66"/>
      <c r="F1176" s="66"/>
      <c r="G1176" s="67"/>
      <c r="H1176" s="67"/>
    </row>
    <row r="1177" spans="2:8">
      <c r="B1177" s="66"/>
      <c r="C1177" s="66"/>
      <c r="D1177" s="66"/>
      <c r="E1177" s="66"/>
      <c r="F1177" s="66"/>
      <c r="G1177" s="67"/>
      <c r="H1177" s="67"/>
    </row>
    <row r="1178" spans="2:8">
      <c r="B1178" s="66"/>
      <c r="C1178" s="66"/>
      <c r="D1178" s="66"/>
      <c r="E1178" s="66"/>
      <c r="F1178" s="66"/>
      <c r="G1178" s="67"/>
      <c r="H1178" s="67"/>
    </row>
    <row r="1179" spans="2:8">
      <c r="B1179" s="66"/>
      <c r="C1179" s="66"/>
      <c r="D1179" s="66"/>
      <c r="E1179" s="66"/>
      <c r="F1179" s="66"/>
      <c r="G1179" s="67"/>
      <c r="H1179" s="67"/>
    </row>
    <row r="1180" spans="2:8">
      <c r="B1180" s="66"/>
      <c r="C1180" s="66"/>
      <c r="D1180" s="66"/>
      <c r="E1180" s="66"/>
      <c r="F1180" s="66"/>
      <c r="G1180" s="67"/>
      <c r="H1180" s="67"/>
    </row>
    <row r="1181" spans="2:8">
      <c r="B1181" s="66"/>
      <c r="C1181" s="66"/>
      <c r="D1181" s="66"/>
      <c r="E1181" s="66"/>
      <c r="F1181" s="66"/>
      <c r="G1181" s="67"/>
      <c r="H1181" s="67"/>
    </row>
    <row r="1182" spans="2:8">
      <c r="B1182" s="66"/>
      <c r="C1182" s="66"/>
      <c r="D1182" s="66"/>
      <c r="E1182" s="66"/>
      <c r="F1182" s="66"/>
      <c r="G1182" s="67"/>
      <c r="H1182" s="67"/>
    </row>
    <row r="1183" spans="2:8">
      <c r="B1183" s="66"/>
      <c r="C1183" s="66"/>
      <c r="D1183" s="66"/>
      <c r="E1183" s="66"/>
      <c r="F1183" s="66"/>
      <c r="G1183" s="67"/>
      <c r="H1183" s="67"/>
    </row>
    <row r="1184" spans="2:8">
      <c r="B1184" s="66"/>
      <c r="C1184" s="66"/>
      <c r="D1184" s="66"/>
      <c r="E1184" s="66"/>
      <c r="F1184" s="66"/>
      <c r="G1184" s="67"/>
      <c r="H1184" s="67"/>
    </row>
    <row r="1185" spans="2:8">
      <c r="B1185" s="66"/>
      <c r="C1185" s="66"/>
      <c r="D1185" s="66"/>
      <c r="E1185" s="66"/>
      <c r="F1185" s="66"/>
      <c r="G1185" s="67"/>
      <c r="H1185" s="67"/>
    </row>
    <row r="1186" spans="2:8">
      <c r="B1186" s="66"/>
      <c r="C1186" s="66"/>
      <c r="D1186" s="66"/>
      <c r="E1186" s="66"/>
      <c r="F1186" s="66"/>
      <c r="G1186" s="67"/>
      <c r="H1186" s="67"/>
    </row>
    <row r="1187" spans="2:8">
      <c r="B1187" s="66"/>
      <c r="C1187" s="66"/>
      <c r="D1187" s="66"/>
      <c r="E1187" s="66"/>
      <c r="F1187" s="66"/>
      <c r="G1187" s="67"/>
      <c r="H1187" s="67"/>
    </row>
    <row r="1188" spans="2:8">
      <c r="B1188" s="66"/>
      <c r="C1188" s="66"/>
      <c r="D1188" s="66"/>
      <c r="E1188" s="66"/>
      <c r="F1188" s="66"/>
      <c r="G1188" s="67"/>
      <c r="H1188" s="67"/>
    </row>
    <row r="1189" spans="2:8">
      <c r="B1189" s="66"/>
      <c r="C1189" s="66"/>
      <c r="D1189" s="66"/>
      <c r="E1189" s="66"/>
      <c r="F1189" s="66"/>
      <c r="G1189" s="67"/>
      <c r="H1189" s="67"/>
    </row>
    <row r="1190" spans="2:8">
      <c r="B1190" s="66"/>
      <c r="C1190" s="66"/>
      <c r="D1190" s="66"/>
      <c r="E1190" s="66"/>
      <c r="F1190" s="66"/>
      <c r="G1190" s="67"/>
      <c r="H1190" s="67"/>
    </row>
    <row r="1191" spans="2:8">
      <c r="B1191" s="66"/>
      <c r="C1191" s="66"/>
      <c r="D1191" s="66"/>
      <c r="E1191" s="66"/>
      <c r="F1191" s="66"/>
      <c r="G1191" s="67"/>
      <c r="H1191" s="67"/>
    </row>
    <row r="1192" spans="2:8">
      <c r="B1192" s="66"/>
      <c r="C1192" s="66"/>
      <c r="D1192" s="66"/>
      <c r="E1192" s="66"/>
      <c r="F1192" s="66"/>
      <c r="G1192" s="67"/>
      <c r="H1192" s="67"/>
    </row>
    <row r="1193" spans="2:8">
      <c r="B1193" s="66"/>
      <c r="C1193" s="66"/>
      <c r="D1193" s="66"/>
      <c r="E1193" s="66"/>
      <c r="F1193" s="66"/>
      <c r="G1193" s="67"/>
      <c r="H1193" s="67"/>
    </row>
    <row r="1194" spans="2:8">
      <c r="B1194" s="66"/>
      <c r="C1194" s="66"/>
      <c r="D1194" s="66"/>
      <c r="E1194" s="66"/>
      <c r="F1194" s="66"/>
      <c r="G1194" s="67"/>
      <c r="H1194" s="67"/>
    </row>
    <row r="1195" spans="2:8">
      <c r="B1195" s="66"/>
      <c r="C1195" s="66"/>
      <c r="D1195" s="66"/>
      <c r="E1195" s="66"/>
      <c r="F1195" s="66"/>
      <c r="G1195" s="67"/>
      <c r="H1195" s="67"/>
    </row>
    <row r="1196" spans="2:8">
      <c r="B1196" s="66"/>
      <c r="C1196" s="66"/>
      <c r="D1196" s="66"/>
      <c r="E1196" s="66"/>
      <c r="F1196" s="66"/>
      <c r="G1196" s="67"/>
      <c r="H1196" s="67"/>
    </row>
    <row r="1197" spans="2:8">
      <c r="B1197" s="66"/>
      <c r="C1197" s="66"/>
      <c r="D1197" s="66"/>
      <c r="E1197" s="66"/>
      <c r="F1197" s="66"/>
      <c r="G1197" s="67"/>
      <c r="H1197" s="67"/>
    </row>
    <row r="1198" spans="2:8">
      <c r="B1198" s="66"/>
      <c r="C1198" s="66"/>
      <c r="D1198" s="66"/>
      <c r="E1198" s="66"/>
      <c r="F1198" s="66"/>
      <c r="G1198" s="67"/>
      <c r="H1198" s="67"/>
    </row>
    <row r="1199" spans="2:8">
      <c r="B1199" s="66"/>
      <c r="C1199" s="66"/>
      <c r="D1199" s="66"/>
      <c r="E1199" s="66"/>
      <c r="F1199" s="66"/>
      <c r="G1199" s="67"/>
      <c r="H1199" s="67"/>
    </row>
    <row r="1200" spans="2:8">
      <c r="B1200" s="66"/>
      <c r="C1200" s="66"/>
      <c r="D1200" s="66"/>
      <c r="E1200" s="66"/>
      <c r="F1200" s="66"/>
      <c r="G1200" s="67"/>
      <c r="H1200" s="67"/>
    </row>
    <row r="1201" spans="2:8">
      <c r="B1201" s="66"/>
      <c r="C1201" s="66"/>
      <c r="D1201" s="66"/>
      <c r="E1201" s="66"/>
      <c r="F1201" s="66"/>
      <c r="G1201" s="67"/>
      <c r="H1201" s="67"/>
    </row>
    <row r="1202" spans="2:8">
      <c r="B1202" s="66"/>
      <c r="C1202" s="66"/>
      <c r="D1202" s="66"/>
      <c r="E1202" s="66"/>
      <c r="F1202" s="66"/>
      <c r="G1202" s="67"/>
      <c r="H1202" s="67"/>
    </row>
    <row r="1203" spans="2:8">
      <c r="B1203" s="66"/>
      <c r="C1203" s="66"/>
      <c r="D1203" s="66"/>
      <c r="E1203" s="66"/>
      <c r="F1203" s="66"/>
      <c r="G1203" s="67"/>
      <c r="H1203" s="67"/>
    </row>
    <row r="1204" spans="2:8">
      <c r="B1204" s="66"/>
      <c r="C1204" s="66"/>
      <c r="D1204" s="66"/>
      <c r="E1204" s="66"/>
      <c r="F1204" s="66"/>
      <c r="G1204" s="67"/>
      <c r="H1204" s="67"/>
    </row>
    <row r="1205" spans="2:8">
      <c r="B1205" s="66"/>
      <c r="C1205" s="66"/>
      <c r="D1205" s="66"/>
      <c r="E1205" s="66"/>
      <c r="F1205" s="66"/>
      <c r="G1205" s="67"/>
      <c r="H1205" s="67"/>
    </row>
    <row r="1206" spans="2:8">
      <c r="B1206" s="66"/>
      <c r="C1206" s="66"/>
      <c r="D1206" s="66"/>
      <c r="E1206" s="66"/>
      <c r="F1206" s="66"/>
      <c r="G1206" s="67"/>
      <c r="H1206" s="67"/>
    </row>
    <row r="1207" spans="2:8">
      <c r="B1207" s="66"/>
      <c r="C1207" s="66"/>
      <c r="D1207" s="66"/>
      <c r="E1207" s="66"/>
      <c r="F1207" s="66"/>
      <c r="G1207" s="67"/>
      <c r="H1207" s="67"/>
    </row>
    <row r="1208" spans="2:8">
      <c r="B1208" s="66"/>
      <c r="C1208" s="66"/>
      <c r="D1208" s="66"/>
      <c r="E1208" s="66"/>
      <c r="F1208" s="66"/>
      <c r="G1208" s="67"/>
      <c r="H1208" s="67"/>
    </row>
    <row r="1209" spans="2:8">
      <c r="B1209" s="66"/>
      <c r="C1209" s="66"/>
      <c r="D1209" s="66"/>
      <c r="E1209" s="66"/>
      <c r="F1209" s="66"/>
      <c r="G1209" s="67"/>
      <c r="H1209" s="67"/>
    </row>
    <row r="1210" spans="2:8">
      <c r="B1210" s="66"/>
      <c r="C1210" s="66"/>
      <c r="D1210" s="66"/>
      <c r="E1210" s="66"/>
      <c r="F1210" s="66"/>
      <c r="G1210" s="67"/>
      <c r="H1210" s="67"/>
    </row>
    <row r="1211" spans="2:8">
      <c r="B1211" s="66"/>
      <c r="C1211" s="66"/>
      <c r="D1211" s="66"/>
      <c r="E1211" s="66"/>
      <c r="F1211" s="66"/>
      <c r="G1211" s="67"/>
      <c r="H1211" s="67"/>
    </row>
    <row r="1212" spans="2:8">
      <c r="B1212" s="66"/>
      <c r="C1212" s="66"/>
      <c r="D1212" s="66"/>
      <c r="E1212" s="66"/>
      <c r="F1212" s="66"/>
      <c r="G1212" s="67"/>
      <c r="H1212" s="67"/>
    </row>
    <row r="1213" spans="2:8">
      <c r="B1213" s="66"/>
      <c r="C1213" s="66"/>
      <c r="D1213" s="66"/>
      <c r="E1213" s="66"/>
      <c r="F1213" s="66"/>
      <c r="G1213" s="67"/>
      <c r="H1213" s="67"/>
    </row>
    <row r="1214" spans="2:8">
      <c r="B1214" s="66"/>
      <c r="C1214" s="66"/>
      <c r="D1214" s="66"/>
      <c r="E1214" s="66"/>
      <c r="F1214" s="66"/>
      <c r="G1214" s="67"/>
      <c r="H1214" s="67"/>
    </row>
    <row r="1215" spans="2:8">
      <c r="B1215" s="66"/>
      <c r="C1215" s="66"/>
      <c r="D1215" s="66"/>
      <c r="E1215" s="66"/>
      <c r="F1215" s="66"/>
      <c r="G1215" s="67"/>
      <c r="H1215" s="67"/>
    </row>
    <row r="1216" spans="2:8">
      <c r="B1216" s="66"/>
      <c r="C1216" s="66"/>
      <c r="D1216" s="66"/>
      <c r="E1216" s="66"/>
      <c r="F1216" s="66"/>
      <c r="G1216" s="67"/>
      <c r="H1216" s="67"/>
    </row>
    <row r="1217" spans="2:8">
      <c r="B1217" s="66"/>
      <c r="C1217" s="66"/>
      <c r="D1217" s="66"/>
      <c r="E1217" s="66"/>
      <c r="F1217" s="66"/>
      <c r="G1217" s="67"/>
      <c r="H1217" s="67"/>
    </row>
    <row r="1218" spans="2:8">
      <c r="B1218" s="66"/>
      <c r="C1218" s="66"/>
      <c r="D1218" s="66"/>
      <c r="E1218" s="66"/>
      <c r="F1218" s="66"/>
      <c r="G1218" s="67"/>
      <c r="H1218" s="67"/>
    </row>
    <row r="1219" spans="2:8">
      <c r="B1219" s="66"/>
      <c r="C1219" s="66"/>
      <c r="D1219" s="66"/>
      <c r="E1219" s="66"/>
      <c r="F1219" s="66"/>
      <c r="G1219" s="67"/>
      <c r="H1219" s="67"/>
    </row>
    <row r="1220" spans="2:8">
      <c r="B1220" s="66"/>
      <c r="C1220" s="66"/>
      <c r="D1220" s="66"/>
      <c r="E1220" s="66"/>
      <c r="F1220" s="66"/>
      <c r="G1220" s="67"/>
      <c r="H1220" s="67"/>
    </row>
    <row r="1221" spans="2:8">
      <c r="B1221" s="66"/>
      <c r="C1221" s="66"/>
      <c r="D1221" s="66"/>
      <c r="E1221" s="66"/>
      <c r="F1221" s="66"/>
      <c r="G1221" s="67"/>
      <c r="H1221" s="67"/>
    </row>
    <row r="1222" spans="2:8">
      <c r="B1222" s="66"/>
      <c r="C1222" s="66"/>
      <c r="D1222" s="66"/>
      <c r="E1222" s="66"/>
      <c r="F1222" s="66"/>
      <c r="G1222" s="67"/>
      <c r="H1222" s="67"/>
    </row>
    <row r="1223" spans="2:8">
      <c r="B1223" s="66"/>
      <c r="C1223" s="66"/>
      <c r="D1223" s="66"/>
      <c r="E1223" s="66"/>
      <c r="F1223" s="66"/>
      <c r="G1223" s="67"/>
      <c r="H1223" s="67"/>
    </row>
    <row r="1224" spans="2:8">
      <c r="B1224" s="66"/>
      <c r="C1224" s="66"/>
      <c r="D1224" s="66"/>
      <c r="E1224" s="66"/>
      <c r="F1224" s="66"/>
      <c r="G1224" s="67"/>
      <c r="H1224" s="67"/>
    </row>
    <row r="1225" spans="2:8">
      <c r="B1225" s="66"/>
      <c r="C1225" s="66"/>
      <c r="D1225" s="66"/>
      <c r="E1225" s="66"/>
      <c r="F1225" s="66"/>
      <c r="G1225" s="67"/>
      <c r="H1225" s="67"/>
    </row>
    <row r="1226" spans="2:8">
      <c r="B1226" s="66"/>
      <c r="C1226" s="66"/>
      <c r="D1226" s="66"/>
      <c r="E1226" s="66"/>
      <c r="F1226" s="66"/>
      <c r="G1226" s="67"/>
      <c r="H1226" s="67"/>
    </row>
    <row r="1227" spans="2:8">
      <c r="B1227" s="66"/>
      <c r="C1227" s="66"/>
      <c r="D1227" s="66"/>
      <c r="E1227" s="66"/>
      <c r="F1227" s="66"/>
      <c r="G1227" s="67"/>
      <c r="H1227" s="67"/>
    </row>
    <row r="1228" spans="2:8">
      <c r="B1228" s="66"/>
      <c r="C1228" s="66"/>
      <c r="D1228" s="66"/>
      <c r="E1228" s="66"/>
      <c r="F1228" s="66"/>
      <c r="G1228" s="67"/>
      <c r="H1228" s="67"/>
    </row>
    <row r="1229" spans="2:8">
      <c r="B1229" s="66"/>
      <c r="C1229" s="66"/>
      <c r="D1229" s="66"/>
      <c r="E1229" s="66"/>
      <c r="F1229" s="66"/>
      <c r="G1229" s="67"/>
      <c r="H1229" s="67"/>
    </row>
    <row r="1230" spans="2:8">
      <c r="B1230" s="66"/>
      <c r="C1230" s="66"/>
      <c r="D1230" s="66"/>
      <c r="E1230" s="66"/>
      <c r="F1230" s="66"/>
      <c r="G1230" s="67"/>
      <c r="H1230" s="67"/>
    </row>
    <row r="1231" spans="2:8">
      <c r="B1231" s="66"/>
      <c r="C1231" s="66"/>
      <c r="D1231" s="66"/>
      <c r="E1231" s="66"/>
      <c r="F1231" s="66"/>
      <c r="G1231" s="67"/>
      <c r="H1231" s="67"/>
    </row>
    <row r="1232" spans="2:8">
      <c r="B1232" s="66"/>
      <c r="C1232" s="66"/>
      <c r="D1232" s="66"/>
      <c r="E1232" s="66"/>
      <c r="F1232" s="66"/>
      <c r="G1232" s="67"/>
      <c r="H1232" s="67"/>
    </row>
    <row r="1233" spans="2:8">
      <c r="B1233" s="66"/>
      <c r="C1233" s="66"/>
      <c r="D1233" s="66"/>
      <c r="E1233" s="66"/>
      <c r="F1233" s="66"/>
      <c r="G1233" s="67"/>
      <c r="H1233" s="67"/>
    </row>
    <row r="1234" spans="2:8">
      <c r="B1234" s="66"/>
      <c r="C1234" s="66"/>
      <c r="D1234" s="66"/>
      <c r="E1234" s="66"/>
      <c r="F1234" s="66"/>
      <c r="G1234" s="67"/>
      <c r="H1234" s="67"/>
    </row>
    <row r="1235" spans="2:8">
      <c r="B1235" s="66"/>
      <c r="C1235" s="66"/>
      <c r="D1235" s="66"/>
      <c r="E1235" s="66"/>
      <c r="F1235" s="66"/>
      <c r="G1235" s="67"/>
      <c r="H1235" s="67"/>
    </row>
    <row r="1236" spans="2:8">
      <c r="B1236" s="66"/>
      <c r="C1236" s="66"/>
      <c r="D1236" s="66"/>
      <c r="E1236" s="66"/>
      <c r="F1236" s="66"/>
      <c r="G1236" s="67"/>
      <c r="H1236" s="67"/>
    </row>
    <row r="1237" spans="2:8">
      <c r="B1237" s="66"/>
      <c r="C1237" s="66"/>
      <c r="D1237" s="66"/>
      <c r="E1237" s="66"/>
      <c r="F1237" s="66"/>
      <c r="G1237" s="67"/>
      <c r="H1237" s="67"/>
    </row>
    <row r="1238" spans="2:8">
      <c r="B1238" s="66"/>
      <c r="C1238" s="66"/>
      <c r="D1238" s="66"/>
      <c r="E1238" s="66"/>
      <c r="F1238" s="66"/>
      <c r="G1238" s="67"/>
      <c r="H1238" s="67"/>
    </row>
    <row r="1239" spans="2:8">
      <c r="B1239" s="66"/>
      <c r="C1239" s="66"/>
      <c r="D1239" s="66"/>
      <c r="E1239" s="66"/>
      <c r="F1239" s="66"/>
      <c r="G1239" s="67"/>
      <c r="H1239" s="67"/>
    </row>
    <row r="1240" spans="2:8">
      <c r="B1240" s="66"/>
      <c r="C1240" s="66"/>
      <c r="D1240" s="66"/>
      <c r="E1240" s="66"/>
      <c r="F1240" s="66"/>
      <c r="G1240" s="67"/>
      <c r="H1240" s="67"/>
    </row>
    <row r="1241" spans="2:8">
      <c r="B1241" s="66"/>
      <c r="C1241" s="66"/>
      <c r="D1241" s="66"/>
      <c r="E1241" s="66"/>
      <c r="F1241" s="66"/>
      <c r="G1241" s="67"/>
      <c r="H1241" s="67"/>
    </row>
    <row r="1242" spans="2:8">
      <c r="B1242" s="66"/>
      <c r="C1242" s="66"/>
      <c r="D1242" s="66"/>
      <c r="E1242" s="66"/>
      <c r="F1242" s="66"/>
      <c r="G1242" s="67"/>
      <c r="H1242" s="67"/>
    </row>
    <row r="1243" spans="2:8">
      <c r="B1243" s="66"/>
      <c r="C1243" s="66"/>
      <c r="D1243" s="66"/>
      <c r="E1243" s="66"/>
      <c r="F1243" s="66"/>
      <c r="G1243" s="67"/>
      <c r="H1243" s="67"/>
    </row>
    <row r="1244" spans="2:8">
      <c r="B1244" s="66"/>
      <c r="C1244" s="66"/>
      <c r="D1244" s="66"/>
      <c r="E1244" s="66"/>
      <c r="F1244" s="66"/>
      <c r="G1244" s="67"/>
      <c r="H1244" s="67"/>
    </row>
    <row r="1245" spans="2:8">
      <c r="B1245" s="66"/>
      <c r="C1245" s="66"/>
      <c r="D1245" s="66"/>
      <c r="E1245" s="66"/>
      <c r="F1245" s="66"/>
      <c r="G1245" s="67"/>
      <c r="H1245" s="67"/>
    </row>
    <row r="1246" spans="2:8">
      <c r="B1246" s="66"/>
      <c r="C1246" s="66"/>
      <c r="D1246" s="66"/>
      <c r="E1246" s="66"/>
      <c r="F1246" s="66"/>
      <c r="G1246" s="67"/>
      <c r="H1246" s="67"/>
    </row>
    <row r="1247" spans="2:8">
      <c r="B1247" s="66"/>
      <c r="C1247" s="66"/>
      <c r="D1247" s="66"/>
      <c r="E1247" s="66"/>
      <c r="F1247" s="66"/>
      <c r="G1247" s="67"/>
      <c r="H1247" s="67"/>
    </row>
    <row r="1248" spans="2:8">
      <c r="B1248" s="66"/>
      <c r="C1248" s="66"/>
      <c r="D1248" s="66"/>
      <c r="E1248" s="66"/>
      <c r="F1248" s="66"/>
      <c r="G1248" s="67"/>
      <c r="H1248" s="67"/>
    </row>
    <row r="1249" spans="2:8">
      <c r="B1249" s="66"/>
      <c r="C1249" s="66"/>
      <c r="D1249" s="66"/>
      <c r="E1249" s="66"/>
      <c r="F1249" s="66"/>
      <c r="G1249" s="67"/>
      <c r="H1249" s="67"/>
    </row>
    <row r="1250" spans="2:8">
      <c r="B1250" s="66"/>
      <c r="C1250" s="66"/>
      <c r="D1250" s="66"/>
      <c r="E1250" s="66"/>
      <c r="F1250" s="66"/>
      <c r="G1250" s="67"/>
      <c r="H1250" s="67"/>
    </row>
    <row r="1251" spans="2:8">
      <c r="B1251" s="66"/>
      <c r="C1251" s="66"/>
      <c r="D1251" s="66"/>
      <c r="E1251" s="66"/>
      <c r="F1251" s="66"/>
      <c r="G1251" s="67"/>
      <c r="H1251" s="67"/>
    </row>
    <row r="1252" spans="2:8">
      <c r="B1252" s="66"/>
      <c r="C1252" s="66"/>
      <c r="D1252" s="66"/>
      <c r="E1252" s="66"/>
      <c r="F1252" s="66"/>
      <c r="G1252" s="67"/>
      <c r="H1252" s="67"/>
    </row>
    <row r="1253" spans="2:8">
      <c r="B1253" s="66"/>
      <c r="C1253" s="66"/>
      <c r="D1253" s="66"/>
      <c r="E1253" s="66"/>
      <c r="F1253" s="66"/>
      <c r="G1253" s="67"/>
      <c r="H1253" s="67"/>
    </row>
    <row r="1254" spans="2:8">
      <c r="B1254" s="66"/>
      <c r="C1254" s="66"/>
      <c r="D1254" s="66"/>
      <c r="E1254" s="66"/>
      <c r="F1254" s="66"/>
      <c r="G1254" s="67"/>
      <c r="H1254" s="67"/>
    </row>
    <row r="1255" spans="2:8">
      <c r="B1255" s="66"/>
      <c r="C1255" s="66"/>
      <c r="D1255" s="66"/>
      <c r="E1255" s="66"/>
      <c r="F1255" s="66"/>
      <c r="G1255" s="67"/>
      <c r="H1255" s="67"/>
    </row>
    <row r="1256" spans="2:8">
      <c r="B1256" s="66"/>
      <c r="C1256" s="66"/>
      <c r="D1256" s="66"/>
      <c r="E1256" s="66"/>
      <c r="F1256" s="66"/>
      <c r="G1256" s="67"/>
      <c r="H1256" s="67"/>
    </row>
    <row r="1257" spans="2:8">
      <c r="B1257" s="66"/>
      <c r="C1257" s="66"/>
      <c r="D1257" s="66"/>
      <c r="E1257" s="66"/>
      <c r="F1257" s="66"/>
      <c r="G1257" s="67"/>
      <c r="H1257" s="67"/>
    </row>
    <row r="1258" spans="2:8">
      <c r="B1258" s="66"/>
      <c r="C1258" s="66"/>
      <c r="D1258" s="66"/>
      <c r="E1258" s="66"/>
      <c r="F1258" s="66"/>
      <c r="G1258" s="67"/>
      <c r="H1258" s="67"/>
    </row>
    <row r="1259" spans="2:8">
      <c r="B1259" s="66"/>
      <c r="C1259" s="66"/>
      <c r="D1259" s="66"/>
      <c r="E1259" s="66"/>
      <c r="F1259" s="66"/>
      <c r="G1259" s="67"/>
      <c r="H1259" s="67"/>
    </row>
    <row r="1260" spans="2:8">
      <c r="B1260" s="66"/>
      <c r="C1260" s="66"/>
      <c r="D1260" s="66"/>
      <c r="E1260" s="66"/>
      <c r="F1260" s="66"/>
      <c r="G1260" s="67"/>
      <c r="H1260" s="67"/>
    </row>
    <row r="1261" spans="2:8">
      <c r="B1261" s="66"/>
      <c r="C1261" s="66"/>
      <c r="D1261" s="66"/>
      <c r="E1261" s="66"/>
      <c r="F1261" s="66"/>
      <c r="G1261" s="67"/>
      <c r="H1261" s="67"/>
    </row>
    <row r="1262" spans="2:8">
      <c r="B1262" s="66"/>
      <c r="C1262" s="66"/>
      <c r="D1262" s="66"/>
      <c r="E1262" s="66"/>
      <c r="F1262" s="66"/>
      <c r="G1262" s="67"/>
      <c r="H1262" s="67"/>
    </row>
    <row r="1263" spans="2:8">
      <c r="B1263" s="66"/>
      <c r="C1263" s="66"/>
      <c r="D1263" s="66"/>
      <c r="E1263" s="66"/>
      <c r="F1263" s="66"/>
      <c r="G1263" s="67"/>
      <c r="H1263" s="67"/>
    </row>
    <row r="1264" spans="2:8">
      <c r="B1264" s="66"/>
      <c r="C1264" s="66"/>
      <c r="D1264" s="66"/>
      <c r="E1264" s="66"/>
      <c r="F1264" s="66"/>
      <c r="G1264" s="67"/>
      <c r="H1264" s="67"/>
    </row>
    <row r="1265" spans="2:8">
      <c r="B1265" s="66"/>
      <c r="C1265" s="66"/>
      <c r="D1265" s="66"/>
      <c r="E1265" s="66"/>
      <c r="F1265" s="66"/>
      <c r="G1265" s="67"/>
      <c r="H1265" s="67"/>
    </row>
    <row r="1266" spans="2:8">
      <c r="B1266" s="66"/>
      <c r="C1266" s="66"/>
      <c r="D1266" s="66"/>
      <c r="E1266" s="66"/>
      <c r="F1266" s="66"/>
      <c r="G1266" s="67"/>
      <c r="H1266" s="67"/>
    </row>
    <row r="1267" spans="2:8">
      <c r="B1267" s="66"/>
      <c r="C1267" s="66"/>
      <c r="D1267" s="66"/>
      <c r="E1267" s="66"/>
      <c r="F1267" s="66"/>
      <c r="G1267" s="67"/>
      <c r="H1267" s="67"/>
    </row>
    <row r="1268" spans="2:8">
      <c r="B1268" s="66"/>
      <c r="C1268" s="66"/>
      <c r="D1268" s="66"/>
      <c r="E1268" s="66"/>
      <c r="F1268" s="66"/>
      <c r="G1268" s="67"/>
      <c r="H1268" s="67"/>
    </row>
    <row r="1269" spans="2:8">
      <c r="B1269" s="66"/>
      <c r="C1269" s="66"/>
      <c r="D1269" s="66"/>
      <c r="E1269" s="66"/>
      <c r="F1269" s="66"/>
      <c r="G1269" s="67"/>
      <c r="H1269" s="67"/>
    </row>
    <row r="1270" spans="2:8">
      <c r="B1270" s="66"/>
      <c r="C1270" s="66"/>
      <c r="D1270" s="66"/>
      <c r="E1270" s="66"/>
      <c r="F1270" s="66"/>
      <c r="G1270" s="67"/>
      <c r="H1270" s="67"/>
    </row>
    <row r="1271" spans="2:8">
      <c r="B1271" s="66"/>
      <c r="C1271" s="66"/>
      <c r="D1271" s="66"/>
      <c r="E1271" s="66"/>
      <c r="F1271" s="66"/>
      <c r="G1271" s="67"/>
      <c r="H1271" s="67"/>
    </row>
    <row r="1272" spans="2:8">
      <c r="B1272" s="66"/>
      <c r="C1272" s="66"/>
      <c r="D1272" s="66"/>
      <c r="E1272" s="66"/>
      <c r="F1272" s="66"/>
      <c r="G1272" s="67"/>
      <c r="H1272" s="67"/>
    </row>
    <row r="1273" spans="2:8">
      <c r="B1273" s="66"/>
      <c r="C1273" s="66"/>
      <c r="D1273" s="66"/>
      <c r="E1273" s="66"/>
      <c r="F1273" s="66"/>
      <c r="G1273" s="67"/>
      <c r="H1273" s="67"/>
    </row>
    <row r="1274" spans="2:8">
      <c r="B1274" s="66"/>
      <c r="C1274" s="66"/>
      <c r="D1274" s="66"/>
      <c r="E1274" s="66"/>
      <c r="F1274" s="66"/>
      <c r="G1274" s="67"/>
      <c r="H1274" s="67"/>
    </row>
    <row r="1275" spans="2:8">
      <c r="B1275" s="66"/>
      <c r="C1275" s="66"/>
      <c r="D1275" s="66"/>
      <c r="E1275" s="66"/>
      <c r="F1275" s="66"/>
      <c r="G1275" s="67"/>
      <c r="H1275" s="67"/>
    </row>
    <row r="1276" spans="2:8">
      <c r="B1276" s="66"/>
      <c r="C1276" s="66"/>
      <c r="D1276" s="66"/>
      <c r="E1276" s="66"/>
      <c r="F1276" s="66"/>
      <c r="G1276" s="67"/>
      <c r="H1276" s="67"/>
    </row>
    <row r="1277" spans="2:8">
      <c r="B1277" s="66"/>
      <c r="C1277" s="66"/>
      <c r="D1277" s="66"/>
      <c r="E1277" s="66"/>
      <c r="F1277" s="66"/>
      <c r="G1277" s="67"/>
      <c r="H1277" s="67"/>
    </row>
    <row r="1278" spans="2:8">
      <c r="B1278" s="66"/>
      <c r="C1278" s="66"/>
      <c r="D1278" s="66"/>
      <c r="E1278" s="66"/>
      <c r="F1278" s="66"/>
      <c r="G1278" s="67"/>
      <c r="H1278" s="67"/>
    </row>
    <row r="1279" spans="2:8">
      <c r="B1279" s="66"/>
      <c r="C1279" s="66"/>
      <c r="D1279" s="66"/>
      <c r="E1279" s="66"/>
      <c r="F1279" s="66"/>
      <c r="G1279" s="67"/>
      <c r="H1279" s="67"/>
    </row>
    <row r="1280" spans="2:8">
      <c r="B1280" s="66"/>
      <c r="C1280" s="66"/>
      <c r="D1280" s="66"/>
      <c r="E1280" s="66"/>
      <c r="F1280" s="66"/>
      <c r="G1280" s="67"/>
      <c r="H1280" s="67"/>
    </row>
    <row r="1281" spans="2:8">
      <c r="B1281" s="66"/>
      <c r="C1281" s="66"/>
      <c r="D1281" s="66"/>
      <c r="E1281" s="66"/>
      <c r="F1281" s="66"/>
      <c r="G1281" s="67"/>
      <c r="H1281" s="67"/>
    </row>
    <row r="1282" spans="2:8">
      <c r="B1282" s="66"/>
      <c r="C1282" s="66"/>
      <c r="D1282" s="66"/>
      <c r="E1282" s="66"/>
      <c r="F1282" s="66"/>
      <c r="G1282" s="67"/>
      <c r="H1282" s="67"/>
    </row>
    <row r="1283" spans="2:8">
      <c r="B1283" s="66"/>
      <c r="C1283" s="66"/>
      <c r="D1283" s="66"/>
      <c r="E1283" s="66"/>
      <c r="F1283" s="66"/>
      <c r="G1283" s="67"/>
      <c r="H1283" s="67"/>
    </row>
    <row r="1284" spans="2:8">
      <c r="B1284" s="66"/>
      <c r="C1284" s="66"/>
      <c r="D1284" s="66"/>
      <c r="E1284" s="66"/>
      <c r="F1284" s="66"/>
      <c r="G1284" s="67"/>
      <c r="H1284" s="67"/>
    </row>
    <row r="1285" spans="2:8">
      <c r="B1285" s="66"/>
      <c r="C1285" s="66"/>
      <c r="D1285" s="66"/>
      <c r="E1285" s="66"/>
      <c r="F1285" s="66"/>
      <c r="G1285" s="67"/>
      <c r="H1285" s="67"/>
    </row>
    <row r="1286" spans="2:8">
      <c r="B1286" s="66"/>
      <c r="C1286" s="66"/>
      <c r="D1286" s="66"/>
      <c r="E1286" s="66"/>
      <c r="F1286" s="66"/>
      <c r="G1286" s="67"/>
      <c r="H1286" s="67"/>
    </row>
    <row r="1287" spans="2:8">
      <c r="B1287" s="66"/>
      <c r="C1287" s="66"/>
      <c r="D1287" s="66"/>
      <c r="E1287" s="66"/>
      <c r="F1287" s="66"/>
      <c r="G1287" s="67"/>
      <c r="H1287" s="67"/>
    </row>
    <row r="1288" spans="2:8">
      <c r="B1288" s="66"/>
      <c r="C1288" s="66"/>
      <c r="D1288" s="66"/>
      <c r="E1288" s="66"/>
      <c r="F1288" s="66"/>
      <c r="G1288" s="67"/>
      <c r="H1288" s="67"/>
    </row>
    <row r="1289" spans="2:8">
      <c r="B1289" s="66"/>
      <c r="C1289" s="66"/>
      <c r="D1289" s="66"/>
      <c r="E1289" s="66"/>
      <c r="F1289" s="66"/>
      <c r="G1289" s="67"/>
      <c r="H1289" s="67"/>
    </row>
    <row r="1290" spans="2:8">
      <c r="B1290" s="66"/>
      <c r="C1290" s="66"/>
      <c r="D1290" s="66"/>
      <c r="E1290" s="66"/>
      <c r="F1290" s="66"/>
      <c r="G1290" s="67"/>
      <c r="H1290" s="67"/>
    </row>
    <row r="1291" spans="2:8">
      <c r="B1291" s="66"/>
      <c r="C1291" s="66"/>
      <c r="D1291" s="66"/>
      <c r="E1291" s="66"/>
      <c r="F1291" s="66"/>
      <c r="G1291" s="67"/>
      <c r="H1291" s="67"/>
    </row>
    <row r="1292" spans="2:8">
      <c r="B1292" s="66"/>
      <c r="C1292" s="66"/>
      <c r="D1292" s="66"/>
      <c r="E1292" s="66"/>
      <c r="F1292" s="66"/>
      <c r="G1292" s="67"/>
      <c r="H1292" s="67"/>
    </row>
    <row r="1293" spans="2:8">
      <c r="B1293" s="66"/>
      <c r="C1293" s="66"/>
      <c r="D1293" s="66"/>
      <c r="E1293" s="66"/>
      <c r="F1293" s="66"/>
      <c r="G1293" s="67"/>
      <c r="H1293" s="67"/>
    </row>
    <row r="1294" spans="2:8">
      <c r="B1294" s="66"/>
      <c r="C1294" s="66"/>
      <c r="D1294" s="66"/>
      <c r="E1294" s="66"/>
      <c r="F1294" s="66"/>
      <c r="G1294" s="67"/>
      <c r="H1294" s="67"/>
    </row>
    <row r="1295" spans="2:8">
      <c r="B1295" s="66"/>
      <c r="C1295" s="66"/>
      <c r="D1295" s="66"/>
      <c r="E1295" s="66"/>
      <c r="F1295" s="66"/>
      <c r="G1295" s="67"/>
      <c r="H1295" s="67"/>
    </row>
    <row r="1296" spans="2:8">
      <c r="B1296" s="66"/>
      <c r="C1296" s="66"/>
      <c r="D1296" s="66"/>
      <c r="E1296" s="66"/>
      <c r="F1296" s="66"/>
      <c r="G1296" s="67"/>
      <c r="H1296" s="67"/>
    </row>
    <row r="1297" spans="2:8">
      <c r="B1297" s="66"/>
      <c r="C1297" s="66"/>
      <c r="D1297" s="66"/>
      <c r="E1297" s="66"/>
      <c r="F1297" s="66"/>
      <c r="G1297" s="67"/>
      <c r="H1297" s="67"/>
    </row>
    <row r="1298" spans="2:8">
      <c r="B1298" s="66"/>
      <c r="C1298" s="66"/>
      <c r="D1298" s="66"/>
      <c r="E1298" s="66"/>
      <c r="F1298" s="66"/>
      <c r="G1298" s="67"/>
      <c r="H1298" s="67"/>
    </row>
    <row r="1299" spans="2:8">
      <c r="B1299" s="66"/>
      <c r="C1299" s="66"/>
      <c r="D1299" s="66"/>
      <c r="E1299" s="66"/>
      <c r="F1299" s="66"/>
      <c r="G1299" s="67"/>
      <c r="H1299" s="67"/>
    </row>
    <row r="1300" spans="2:8">
      <c r="B1300" s="66"/>
      <c r="C1300" s="66"/>
      <c r="D1300" s="66"/>
      <c r="E1300" s="66"/>
      <c r="F1300" s="66"/>
      <c r="G1300" s="67"/>
      <c r="H1300" s="67"/>
    </row>
    <row r="1301" spans="2:8">
      <c r="B1301" s="66"/>
      <c r="C1301" s="66"/>
      <c r="D1301" s="66"/>
      <c r="E1301" s="66"/>
      <c r="F1301" s="66"/>
      <c r="G1301" s="67"/>
      <c r="H1301" s="67"/>
    </row>
    <row r="1302" spans="2:8">
      <c r="B1302" s="66"/>
      <c r="C1302" s="66"/>
      <c r="D1302" s="66"/>
      <c r="E1302" s="66"/>
      <c r="F1302" s="66"/>
      <c r="G1302" s="67"/>
      <c r="H1302" s="67"/>
    </row>
    <row r="1303" spans="2:8">
      <c r="B1303" s="66"/>
      <c r="C1303" s="66"/>
      <c r="D1303" s="66"/>
      <c r="E1303" s="66"/>
      <c r="F1303" s="66"/>
      <c r="G1303" s="67"/>
      <c r="H1303" s="67"/>
    </row>
    <row r="1304" spans="2:8">
      <c r="B1304" s="66"/>
      <c r="C1304" s="66"/>
      <c r="D1304" s="66"/>
      <c r="E1304" s="66"/>
      <c r="F1304" s="66"/>
      <c r="G1304" s="67"/>
      <c r="H1304" s="67"/>
    </row>
    <row r="1305" spans="2:8">
      <c r="B1305" s="66"/>
      <c r="C1305" s="66"/>
      <c r="D1305" s="66"/>
      <c r="E1305" s="66"/>
      <c r="F1305" s="66"/>
      <c r="G1305" s="67"/>
      <c r="H1305" s="67"/>
    </row>
    <row r="1306" spans="2:8">
      <c r="B1306" s="66"/>
      <c r="C1306" s="66"/>
      <c r="D1306" s="66"/>
      <c r="E1306" s="66"/>
      <c r="F1306" s="66"/>
      <c r="G1306" s="67"/>
      <c r="H1306" s="67"/>
    </row>
    <row r="1307" spans="2:8">
      <c r="B1307" s="66"/>
      <c r="C1307" s="66"/>
      <c r="D1307" s="66"/>
      <c r="E1307" s="66"/>
      <c r="F1307" s="66"/>
      <c r="G1307" s="67"/>
      <c r="H1307" s="67"/>
    </row>
    <row r="1308" spans="2:8">
      <c r="B1308" s="66"/>
      <c r="C1308" s="66"/>
      <c r="D1308" s="66"/>
      <c r="E1308" s="66"/>
      <c r="F1308" s="66"/>
      <c r="G1308" s="67"/>
      <c r="H1308" s="67"/>
    </row>
    <row r="1309" spans="2:8">
      <c r="B1309" s="66"/>
      <c r="C1309" s="66"/>
      <c r="D1309" s="66"/>
      <c r="E1309" s="66"/>
      <c r="F1309" s="66"/>
      <c r="G1309" s="67"/>
      <c r="H1309" s="67"/>
    </row>
    <row r="1310" spans="2:8">
      <c r="B1310" s="66"/>
      <c r="C1310" s="66"/>
      <c r="D1310" s="66"/>
      <c r="E1310" s="66"/>
      <c r="F1310" s="66"/>
      <c r="G1310" s="67"/>
      <c r="H1310" s="67"/>
    </row>
    <row r="1311" spans="2:8">
      <c r="B1311" s="66"/>
      <c r="C1311" s="66"/>
      <c r="D1311" s="66"/>
      <c r="E1311" s="66"/>
      <c r="F1311" s="66"/>
      <c r="G1311" s="67"/>
      <c r="H1311" s="67"/>
    </row>
    <row r="1312" spans="2:8">
      <c r="B1312" s="66"/>
      <c r="C1312" s="66"/>
      <c r="D1312" s="66"/>
      <c r="E1312" s="66"/>
      <c r="F1312" s="66"/>
      <c r="G1312" s="67"/>
      <c r="H1312" s="67"/>
    </row>
    <row r="1313" spans="2:8">
      <c r="B1313" s="66"/>
      <c r="C1313" s="66"/>
      <c r="D1313" s="66"/>
      <c r="E1313" s="66"/>
      <c r="F1313" s="66"/>
      <c r="G1313" s="67"/>
      <c r="H1313" s="67"/>
    </row>
    <row r="1314" spans="2:8">
      <c r="B1314" s="66"/>
      <c r="C1314" s="66"/>
      <c r="D1314" s="66"/>
      <c r="E1314" s="66"/>
      <c r="F1314" s="66"/>
      <c r="G1314" s="67"/>
      <c r="H1314" s="67"/>
    </row>
    <row r="1315" spans="2:8">
      <c r="B1315" s="66"/>
      <c r="C1315" s="66"/>
      <c r="D1315" s="66"/>
      <c r="E1315" s="66"/>
      <c r="F1315" s="66"/>
      <c r="G1315" s="67"/>
      <c r="H1315" s="67"/>
    </row>
    <row r="1316" spans="2:8">
      <c r="B1316" s="66"/>
      <c r="C1316" s="66"/>
      <c r="D1316" s="66"/>
      <c r="E1316" s="66"/>
      <c r="F1316" s="66"/>
      <c r="G1316" s="67"/>
      <c r="H1316" s="67"/>
    </row>
    <row r="1317" spans="2:8">
      <c r="B1317" s="66"/>
      <c r="C1317" s="66"/>
      <c r="D1317" s="66"/>
      <c r="E1317" s="66"/>
      <c r="F1317" s="66"/>
      <c r="G1317" s="67"/>
      <c r="H1317" s="67"/>
    </row>
    <row r="1318" spans="2:8">
      <c r="B1318" s="66"/>
      <c r="C1318" s="66"/>
      <c r="D1318" s="66"/>
      <c r="E1318" s="66"/>
      <c r="F1318" s="66"/>
      <c r="G1318" s="67"/>
      <c r="H1318" s="67"/>
    </row>
    <row r="1319" spans="2:8">
      <c r="B1319" s="66"/>
      <c r="C1319" s="66"/>
      <c r="D1319" s="66"/>
      <c r="E1319" s="66"/>
      <c r="F1319" s="66"/>
      <c r="G1319" s="67"/>
      <c r="H1319" s="67"/>
    </row>
    <row r="1320" spans="2:8">
      <c r="B1320" s="66"/>
      <c r="C1320" s="66"/>
      <c r="D1320" s="66"/>
      <c r="E1320" s="66"/>
      <c r="F1320" s="66"/>
      <c r="G1320" s="67"/>
      <c r="H1320" s="67"/>
    </row>
    <row r="1321" spans="2:8">
      <c r="B1321" s="66"/>
      <c r="C1321" s="66"/>
      <c r="D1321" s="66"/>
      <c r="E1321" s="66"/>
      <c r="F1321" s="66"/>
      <c r="G1321" s="67"/>
      <c r="H1321" s="67"/>
    </row>
    <row r="1322" spans="2:8">
      <c r="B1322" s="66"/>
      <c r="C1322" s="66"/>
      <c r="D1322" s="66"/>
      <c r="E1322" s="66"/>
      <c r="F1322" s="66"/>
      <c r="G1322" s="67"/>
      <c r="H1322" s="67"/>
    </row>
    <row r="1323" spans="2:8">
      <c r="B1323" s="66"/>
      <c r="C1323" s="66"/>
      <c r="D1323" s="66"/>
      <c r="E1323" s="66"/>
      <c r="F1323" s="66"/>
      <c r="G1323" s="67"/>
      <c r="H1323" s="67"/>
    </row>
    <row r="1324" spans="2:8">
      <c r="B1324" s="66"/>
      <c r="C1324" s="66"/>
      <c r="D1324" s="66"/>
      <c r="E1324" s="66"/>
      <c r="F1324" s="66"/>
      <c r="G1324" s="67"/>
      <c r="H1324" s="67"/>
    </row>
    <row r="1325" spans="2:8">
      <c r="B1325" s="66"/>
      <c r="C1325" s="66"/>
      <c r="D1325" s="66"/>
      <c r="E1325" s="66"/>
      <c r="F1325" s="66"/>
      <c r="G1325" s="67"/>
      <c r="H1325" s="67"/>
    </row>
    <row r="1326" spans="2:8">
      <c r="B1326" s="66"/>
      <c r="C1326" s="66"/>
      <c r="D1326" s="66"/>
      <c r="E1326" s="66"/>
      <c r="F1326" s="66"/>
      <c r="G1326" s="67"/>
      <c r="H1326" s="67"/>
    </row>
    <row r="1327" spans="2:8">
      <c r="B1327" s="66"/>
      <c r="C1327" s="66"/>
      <c r="D1327" s="66"/>
      <c r="E1327" s="66"/>
      <c r="F1327" s="66"/>
      <c r="G1327" s="67"/>
      <c r="H1327" s="67"/>
    </row>
    <row r="1328" spans="2:8">
      <c r="B1328" s="66"/>
      <c r="C1328" s="66"/>
      <c r="D1328" s="66"/>
      <c r="E1328" s="66"/>
      <c r="F1328" s="66"/>
      <c r="G1328" s="67"/>
      <c r="H1328" s="67"/>
    </row>
    <row r="1329" spans="2:8">
      <c r="B1329" s="66"/>
      <c r="C1329" s="66"/>
      <c r="D1329" s="66"/>
      <c r="E1329" s="66"/>
      <c r="F1329" s="66"/>
      <c r="G1329" s="67"/>
      <c r="H1329" s="67"/>
    </row>
    <row r="1330" spans="2:8">
      <c r="B1330" s="66"/>
      <c r="C1330" s="66"/>
      <c r="D1330" s="66"/>
      <c r="E1330" s="66"/>
      <c r="F1330" s="66"/>
      <c r="G1330" s="67"/>
      <c r="H1330" s="67"/>
    </row>
    <row r="1331" spans="2:8">
      <c r="B1331" s="66"/>
      <c r="C1331" s="66"/>
      <c r="D1331" s="66"/>
      <c r="E1331" s="66"/>
      <c r="F1331" s="66"/>
      <c r="G1331" s="67"/>
      <c r="H1331" s="67"/>
    </row>
    <row r="1332" spans="2:8">
      <c r="B1332" s="66"/>
      <c r="C1332" s="66"/>
      <c r="D1332" s="66"/>
      <c r="E1332" s="66"/>
      <c r="F1332" s="66"/>
      <c r="G1332" s="67"/>
      <c r="H1332" s="67"/>
    </row>
    <row r="1333" spans="2:8">
      <c r="B1333" s="66"/>
      <c r="C1333" s="66"/>
      <c r="D1333" s="66"/>
      <c r="E1333" s="66"/>
      <c r="F1333" s="66"/>
      <c r="G1333" s="67"/>
      <c r="H1333" s="67"/>
    </row>
    <row r="1334" spans="2:8">
      <c r="B1334" s="66"/>
      <c r="C1334" s="66"/>
      <c r="D1334" s="66"/>
      <c r="E1334" s="66"/>
      <c r="F1334" s="66"/>
      <c r="G1334" s="67"/>
      <c r="H1334" s="67"/>
    </row>
    <row r="1335" spans="2:8">
      <c r="B1335" s="66"/>
      <c r="C1335" s="66"/>
      <c r="D1335" s="66"/>
      <c r="E1335" s="66"/>
      <c r="F1335" s="66"/>
      <c r="G1335" s="67"/>
      <c r="H1335" s="67"/>
    </row>
    <row r="1336" spans="2:8">
      <c r="B1336" s="66"/>
      <c r="C1336" s="66"/>
      <c r="D1336" s="66"/>
      <c r="E1336" s="66"/>
      <c r="F1336" s="66"/>
      <c r="G1336" s="67"/>
      <c r="H1336" s="67"/>
    </row>
    <row r="1337" spans="2:8">
      <c r="B1337" s="66"/>
      <c r="C1337" s="66"/>
      <c r="D1337" s="66"/>
      <c r="E1337" s="66"/>
      <c r="F1337" s="66"/>
      <c r="G1337" s="67"/>
      <c r="H1337" s="67"/>
    </row>
    <row r="1338" spans="2:8">
      <c r="B1338" s="66"/>
      <c r="C1338" s="66"/>
      <c r="D1338" s="66"/>
      <c r="E1338" s="66"/>
      <c r="F1338" s="66"/>
      <c r="G1338" s="67"/>
      <c r="H1338" s="67"/>
    </row>
    <row r="1339" spans="2:8">
      <c r="B1339" s="66"/>
      <c r="C1339" s="66"/>
      <c r="D1339" s="66"/>
      <c r="E1339" s="66"/>
      <c r="F1339" s="66"/>
      <c r="G1339" s="67"/>
      <c r="H1339" s="67"/>
    </row>
    <row r="1340" spans="2:8">
      <c r="B1340" s="66"/>
      <c r="C1340" s="66"/>
      <c r="D1340" s="66"/>
      <c r="E1340" s="66"/>
      <c r="F1340" s="66"/>
      <c r="G1340" s="67"/>
      <c r="H1340" s="67"/>
    </row>
    <row r="1341" spans="2:8">
      <c r="B1341" s="66"/>
      <c r="C1341" s="66"/>
      <c r="D1341" s="66"/>
      <c r="E1341" s="66"/>
      <c r="F1341" s="66"/>
      <c r="G1341" s="67"/>
      <c r="H1341" s="67"/>
    </row>
    <row r="1342" spans="2:8">
      <c r="B1342" s="66"/>
      <c r="C1342" s="66"/>
      <c r="D1342" s="66"/>
      <c r="E1342" s="66"/>
      <c r="F1342" s="66"/>
      <c r="G1342" s="67"/>
      <c r="H1342" s="67"/>
    </row>
    <row r="1343" spans="2:8">
      <c r="B1343" s="66"/>
      <c r="C1343" s="66"/>
      <c r="D1343" s="66"/>
      <c r="E1343" s="66"/>
      <c r="F1343" s="66"/>
      <c r="G1343" s="67"/>
      <c r="H1343" s="67"/>
    </row>
    <row r="1344" spans="2:8">
      <c r="B1344" s="66"/>
      <c r="C1344" s="66"/>
      <c r="D1344" s="66"/>
      <c r="E1344" s="66"/>
      <c r="F1344" s="66"/>
      <c r="G1344" s="67"/>
      <c r="H1344" s="67"/>
    </row>
    <row r="1345" spans="2:8">
      <c r="B1345" s="66"/>
      <c r="C1345" s="66"/>
      <c r="D1345" s="66"/>
      <c r="E1345" s="66"/>
      <c r="F1345" s="66"/>
      <c r="G1345" s="67"/>
      <c r="H1345" s="67"/>
    </row>
    <row r="1346" spans="2:8">
      <c r="B1346" s="66"/>
      <c r="C1346" s="66"/>
      <c r="D1346" s="66"/>
      <c r="E1346" s="66"/>
      <c r="F1346" s="66"/>
      <c r="G1346" s="67"/>
      <c r="H1346" s="67"/>
    </row>
    <row r="1347" spans="2:8">
      <c r="B1347" s="66"/>
      <c r="C1347" s="66"/>
      <c r="D1347" s="66"/>
      <c r="E1347" s="66"/>
      <c r="F1347" s="66"/>
      <c r="G1347" s="67"/>
      <c r="H1347" s="67"/>
    </row>
    <row r="1348" spans="2:8">
      <c r="B1348" s="66"/>
      <c r="C1348" s="66"/>
      <c r="D1348" s="66"/>
      <c r="E1348" s="66"/>
      <c r="F1348" s="66"/>
      <c r="G1348" s="67"/>
      <c r="H1348" s="67"/>
    </row>
    <row r="1349" spans="2:8">
      <c r="B1349" s="66"/>
      <c r="C1349" s="66"/>
      <c r="D1349" s="66"/>
      <c r="E1349" s="66"/>
      <c r="F1349" s="66"/>
      <c r="G1349" s="67"/>
      <c r="H1349" s="67"/>
    </row>
    <row r="1350" spans="2:8">
      <c r="B1350" s="66"/>
      <c r="C1350" s="66"/>
      <c r="D1350" s="66"/>
      <c r="E1350" s="66"/>
      <c r="F1350" s="66"/>
      <c r="G1350" s="67"/>
      <c r="H1350" s="67"/>
    </row>
    <row r="1351" spans="2:8">
      <c r="B1351" s="66"/>
      <c r="C1351" s="66"/>
      <c r="D1351" s="66"/>
      <c r="E1351" s="66"/>
      <c r="F1351" s="66"/>
      <c r="G1351" s="67"/>
      <c r="H1351" s="67"/>
    </row>
    <row r="1352" spans="2:8">
      <c r="B1352" s="66"/>
      <c r="C1352" s="66"/>
      <c r="D1352" s="66"/>
      <c r="E1352" s="66"/>
      <c r="F1352" s="66"/>
      <c r="G1352" s="67"/>
      <c r="H1352" s="67"/>
    </row>
  </sheetData>
  <mergeCells count="1">
    <mergeCell ref="G1:I1"/>
  </mergeCells>
  <hyperlinks>
    <hyperlink ref="G1:I1" location="Scorecard!A1" display="Return to Scorecard"/>
  </hyperlink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sheetPr>
    <tabColor rgb="FFFFC000"/>
  </sheetPr>
  <dimension ref="A1:T41"/>
  <sheetViews>
    <sheetView topLeftCell="A22" workbookViewId="0">
      <selection activeCell="R1" sqref="R1:T1"/>
    </sheetView>
  </sheetViews>
  <sheetFormatPr defaultRowHeight="15"/>
  <cols>
    <col min="15" max="15" width="10.28515625" customWidth="1"/>
    <col min="20" max="20" width="0.7109375" customWidth="1"/>
  </cols>
  <sheetData>
    <row r="1" spans="1:20" ht="19.5" thickBot="1">
      <c r="A1" s="50"/>
      <c r="B1" s="51"/>
      <c r="C1" s="51"/>
      <c r="D1" s="51"/>
      <c r="E1" s="51"/>
      <c r="F1" s="51"/>
      <c r="G1" s="51"/>
      <c r="H1" s="51"/>
      <c r="I1" s="220" t="s">
        <v>85</v>
      </c>
      <c r="J1" s="220"/>
      <c r="K1" s="220"/>
      <c r="L1" s="51"/>
      <c r="M1" s="51"/>
      <c r="N1" s="51"/>
      <c r="O1" s="51"/>
      <c r="P1" s="51"/>
      <c r="Q1" s="51"/>
      <c r="R1" s="221" t="s">
        <v>87</v>
      </c>
      <c r="S1" s="221"/>
      <c r="T1" s="222"/>
    </row>
    <row r="2" spans="1:20" ht="18.75">
      <c r="A2" s="218" t="s">
        <v>81</v>
      </c>
      <c r="B2" s="218"/>
      <c r="C2" s="218"/>
      <c r="D2" s="218"/>
      <c r="E2" s="218"/>
      <c r="F2" s="218"/>
      <c r="G2" s="218"/>
      <c r="H2" s="218"/>
      <c r="I2" s="218"/>
      <c r="J2" s="218"/>
      <c r="K2" s="218"/>
      <c r="L2" s="218"/>
      <c r="M2" s="218"/>
      <c r="N2" s="218"/>
      <c r="O2" s="218"/>
      <c r="P2" s="218"/>
      <c r="Q2" s="218"/>
      <c r="R2" s="218"/>
      <c r="S2" s="218"/>
      <c r="T2" s="218"/>
    </row>
    <row r="3" spans="1:20">
      <c r="A3" s="34"/>
      <c r="B3" s="34"/>
      <c r="C3" s="34"/>
      <c r="D3" s="34"/>
      <c r="E3" s="34"/>
      <c r="F3" s="34"/>
      <c r="G3" s="34"/>
      <c r="H3" s="34"/>
      <c r="I3" s="34"/>
      <c r="J3" s="34"/>
      <c r="K3" s="34"/>
      <c r="L3" s="34"/>
      <c r="M3" s="34"/>
      <c r="N3" s="34"/>
      <c r="O3" s="34"/>
      <c r="P3" s="34"/>
      <c r="Q3" s="34"/>
      <c r="R3" s="34"/>
      <c r="S3" s="34"/>
      <c r="T3" s="34"/>
    </row>
    <row r="4" spans="1:20">
      <c r="A4" s="34"/>
      <c r="B4" s="34"/>
      <c r="C4" s="34"/>
      <c r="D4" s="34"/>
      <c r="E4" s="34"/>
      <c r="F4" s="34"/>
      <c r="G4" s="34"/>
      <c r="H4" s="34"/>
      <c r="I4" s="34"/>
      <c r="J4" s="34"/>
      <c r="K4" s="34"/>
      <c r="L4" s="34"/>
      <c r="M4" s="34"/>
      <c r="N4" s="34"/>
      <c r="O4" s="34"/>
      <c r="P4" s="34"/>
      <c r="Q4" s="34"/>
      <c r="R4" s="34"/>
      <c r="S4" s="34"/>
      <c r="T4" s="34"/>
    </row>
    <row r="5" spans="1:20">
      <c r="A5" s="34"/>
      <c r="B5" s="34"/>
      <c r="C5" s="34"/>
      <c r="D5" s="34"/>
      <c r="E5" s="34"/>
      <c r="F5" s="34"/>
      <c r="G5" s="34"/>
      <c r="H5" s="34"/>
      <c r="I5" s="34"/>
      <c r="J5" s="34"/>
      <c r="K5" s="34"/>
      <c r="L5" s="34"/>
      <c r="M5" s="34"/>
      <c r="N5" s="34"/>
      <c r="O5" s="34"/>
      <c r="P5" s="34"/>
      <c r="Q5" s="34"/>
      <c r="R5" s="34"/>
      <c r="S5" s="34"/>
      <c r="T5" s="34"/>
    </row>
    <row r="6" spans="1:20">
      <c r="A6" s="34"/>
      <c r="B6" s="34"/>
      <c r="C6" s="34"/>
      <c r="D6" s="34"/>
      <c r="E6" s="34"/>
      <c r="F6" s="34"/>
      <c r="G6" s="34"/>
      <c r="H6" s="34"/>
      <c r="I6" s="34"/>
      <c r="J6" s="34"/>
      <c r="K6" s="34"/>
      <c r="L6" s="34"/>
      <c r="M6" s="34"/>
      <c r="N6" s="34"/>
      <c r="O6" s="34"/>
      <c r="P6" s="34"/>
      <c r="Q6" s="34"/>
      <c r="R6" s="34"/>
      <c r="S6" s="34"/>
      <c r="T6" s="34"/>
    </row>
    <row r="7" spans="1:20">
      <c r="A7" s="34"/>
      <c r="B7" s="34"/>
      <c r="C7" s="34"/>
      <c r="D7" s="34"/>
      <c r="E7" s="34"/>
      <c r="F7" s="34"/>
      <c r="G7" s="34"/>
      <c r="H7" s="34"/>
      <c r="I7" s="34"/>
      <c r="J7" s="34"/>
      <c r="K7" s="34"/>
      <c r="L7" s="34"/>
      <c r="M7" s="34"/>
      <c r="N7" s="34"/>
      <c r="O7" s="34"/>
      <c r="P7" s="34"/>
      <c r="Q7" s="34"/>
      <c r="R7" s="34"/>
      <c r="S7" s="34"/>
      <c r="T7" s="34"/>
    </row>
    <row r="8" spans="1:20">
      <c r="A8" s="34"/>
      <c r="B8" s="34"/>
      <c r="C8" s="34"/>
      <c r="D8" s="34"/>
      <c r="E8" s="34"/>
      <c r="F8" s="34"/>
      <c r="G8" s="34"/>
      <c r="H8" s="34"/>
      <c r="I8" s="34"/>
      <c r="J8" s="34"/>
      <c r="K8" s="34"/>
      <c r="L8" s="34"/>
      <c r="M8" s="34"/>
      <c r="N8" s="34"/>
      <c r="O8" s="34"/>
      <c r="P8" s="34"/>
      <c r="Q8" s="34"/>
      <c r="R8" s="34"/>
      <c r="S8" s="34"/>
      <c r="T8" s="34"/>
    </row>
    <row r="9" spans="1:20">
      <c r="A9" s="34"/>
      <c r="B9" s="34"/>
      <c r="C9" s="34"/>
      <c r="D9" s="34"/>
      <c r="E9" s="34"/>
      <c r="F9" s="34"/>
      <c r="G9" s="34"/>
      <c r="H9" s="34"/>
      <c r="I9" s="34"/>
      <c r="J9" s="34"/>
      <c r="K9" s="34"/>
      <c r="L9" s="34"/>
      <c r="M9" s="34"/>
      <c r="N9" s="34"/>
      <c r="O9" s="34"/>
      <c r="P9" s="34"/>
      <c r="Q9" s="34"/>
      <c r="R9" s="34"/>
      <c r="S9" s="34"/>
      <c r="T9" s="34"/>
    </row>
    <row r="10" spans="1:20">
      <c r="A10" s="34"/>
      <c r="B10" s="34"/>
      <c r="C10" s="34"/>
      <c r="D10" s="34"/>
      <c r="E10" s="34"/>
      <c r="F10" s="34"/>
      <c r="G10" s="34"/>
      <c r="H10" s="34"/>
      <c r="I10" s="34"/>
      <c r="J10" s="34"/>
      <c r="K10" s="34"/>
      <c r="L10" s="34"/>
      <c r="M10" s="34"/>
      <c r="N10" s="34"/>
      <c r="O10" s="34"/>
      <c r="P10" s="34"/>
      <c r="Q10" s="34"/>
      <c r="R10" s="34"/>
      <c r="S10" s="34"/>
      <c r="T10" s="34"/>
    </row>
    <row r="11" spans="1:20">
      <c r="A11" s="34"/>
      <c r="B11" s="34"/>
      <c r="C11" s="34"/>
      <c r="D11" s="34"/>
      <c r="E11" s="34"/>
      <c r="F11" s="34"/>
      <c r="G11" s="34"/>
      <c r="H11" s="34"/>
      <c r="I11" s="34"/>
      <c r="J11" s="34"/>
      <c r="K11" s="34"/>
      <c r="L11" s="34"/>
      <c r="M11" s="34"/>
      <c r="N11" s="34"/>
      <c r="O11" s="34"/>
      <c r="P11" s="34"/>
      <c r="Q11" s="34"/>
      <c r="R11" s="34"/>
      <c r="S11" s="34"/>
      <c r="T11" s="34"/>
    </row>
    <row r="12" spans="1:20">
      <c r="A12" s="34"/>
      <c r="B12" s="34"/>
      <c r="C12" s="34"/>
      <c r="D12" s="34"/>
      <c r="E12" s="34"/>
      <c r="F12" s="34"/>
      <c r="G12" s="34"/>
      <c r="H12" s="34"/>
      <c r="I12" s="34"/>
      <c r="J12" s="34"/>
      <c r="K12" s="34"/>
      <c r="L12" s="34"/>
      <c r="M12" s="34"/>
      <c r="N12" s="34"/>
      <c r="O12" s="34"/>
      <c r="P12" s="34"/>
      <c r="Q12" s="34"/>
      <c r="R12" s="34"/>
      <c r="S12" s="34"/>
      <c r="T12" s="34"/>
    </row>
    <row r="13" spans="1:20">
      <c r="A13" s="34"/>
      <c r="B13" s="34"/>
      <c r="C13" s="34"/>
      <c r="D13" s="34"/>
      <c r="E13" s="34"/>
      <c r="F13" s="34"/>
      <c r="G13" s="34"/>
      <c r="H13" s="34"/>
      <c r="I13" s="34"/>
      <c r="J13" s="34"/>
      <c r="K13" s="34"/>
      <c r="L13" s="34"/>
      <c r="M13" s="34"/>
      <c r="N13" s="34"/>
      <c r="O13" s="34"/>
      <c r="P13" s="34"/>
      <c r="Q13" s="34"/>
      <c r="R13" s="34"/>
      <c r="S13" s="34"/>
      <c r="T13" s="34"/>
    </row>
    <row r="14" spans="1:20">
      <c r="A14" s="34"/>
      <c r="B14" s="34"/>
      <c r="C14" s="34"/>
      <c r="D14" s="34"/>
      <c r="E14" s="34"/>
      <c r="F14" s="34"/>
      <c r="G14" s="34"/>
      <c r="H14" s="34"/>
      <c r="I14" s="34"/>
      <c r="J14" s="34"/>
      <c r="K14" s="34"/>
      <c r="L14" s="34"/>
      <c r="M14" s="34"/>
      <c r="N14" s="34"/>
      <c r="O14" s="34"/>
      <c r="P14" s="34"/>
      <c r="Q14" s="34"/>
      <c r="R14" s="34"/>
      <c r="S14" s="34"/>
      <c r="T14" s="34"/>
    </row>
    <row r="15" spans="1:20" ht="5.25" customHeight="1">
      <c r="A15" s="34"/>
      <c r="B15" s="34"/>
      <c r="C15" s="34"/>
      <c r="D15" s="34"/>
      <c r="E15" s="34"/>
      <c r="F15" s="34"/>
      <c r="G15" s="34"/>
      <c r="H15" s="34"/>
      <c r="I15" s="34"/>
      <c r="J15" s="34"/>
      <c r="K15" s="34"/>
      <c r="L15" s="34"/>
      <c r="M15" s="34"/>
      <c r="N15" s="34"/>
      <c r="O15" s="34"/>
      <c r="P15" s="35"/>
      <c r="Q15" s="35"/>
      <c r="R15" s="35"/>
      <c r="S15" s="35"/>
      <c r="T15" s="35"/>
    </row>
    <row r="16" spans="1:20" s="18" customFormat="1" ht="19.5" customHeight="1">
      <c r="A16" s="219" t="s">
        <v>89</v>
      </c>
      <c r="B16" s="219"/>
      <c r="C16" s="219"/>
      <c r="D16" s="219"/>
      <c r="E16" s="219"/>
      <c r="F16" s="219"/>
      <c r="G16" s="219"/>
      <c r="H16" s="219"/>
      <c r="I16" s="219"/>
      <c r="J16" s="219"/>
      <c r="K16" s="219"/>
      <c r="L16" s="219"/>
      <c r="M16" s="219"/>
      <c r="N16" s="219"/>
      <c r="O16" s="219"/>
      <c r="P16" s="219"/>
      <c r="Q16" s="219"/>
      <c r="R16" s="219"/>
      <c r="S16" s="219"/>
      <c r="T16" s="219"/>
    </row>
    <row r="17" spans="1:20">
      <c r="A17" s="35"/>
      <c r="B17" s="35"/>
      <c r="C17" s="35"/>
      <c r="D17" s="35"/>
      <c r="E17" s="35"/>
      <c r="F17" s="35"/>
      <c r="G17" s="35"/>
      <c r="H17" s="35"/>
      <c r="I17" s="35"/>
      <c r="J17" s="35"/>
      <c r="K17" s="35"/>
      <c r="L17" s="35"/>
      <c r="M17" s="35"/>
      <c r="N17" s="35"/>
      <c r="O17" s="35"/>
      <c r="P17" s="35"/>
      <c r="Q17" s="35"/>
      <c r="R17" s="35"/>
      <c r="S17" s="35"/>
      <c r="T17" s="35"/>
    </row>
    <row r="18" spans="1:20">
      <c r="A18" s="35"/>
      <c r="B18" s="35"/>
      <c r="C18" s="35"/>
      <c r="D18" s="35"/>
      <c r="E18" s="35"/>
      <c r="F18" s="35"/>
      <c r="G18" s="35"/>
      <c r="H18" s="35"/>
      <c r="I18" s="35"/>
      <c r="J18" s="35"/>
      <c r="K18" s="35"/>
      <c r="L18" s="35"/>
      <c r="M18" s="35"/>
      <c r="N18" s="35"/>
      <c r="O18" s="35"/>
      <c r="P18" s="35"/>
      <c r="Q18" s="35"/>
      <c r="R18" s="35"/>
      <c r="S18" s="35"/>
      <c r="T18" s="35"/>
    </row>
    <row r="19" spans="1:20">
      <c r="A19" s="35"/>
      <c r="B19" s="35"/>
      <c r="C19" s="35"/>
      <c r="D19" s="35"/>
      <c r="E19" s="35"/>
      <c r="F19" s="35"/>
      <c r="G19" s="35"/>
      <c r="H19" s="35"/>
      <c r="I19" s="35"/>
      <c r="J19" s="35"/>
      <c r="K19" s="35"/>
      <c r="L19" s="35"/>
      <c r="M19" s="35"/>
      <c r="N19" s="35"/>
      <c r="O19" s="35"/>
      <c r="P19" s="35"/>
      <c r="Q19" s="35"/>
      <c r="R19" s="35"/>
      <c r="S19" s="35"/>
      <c r="T19" s="35"/>
    </row>
    <row r="20" spans="1:20">
      <c r="A20" s="35"/>
      <c r="B20" s="35"/>
      <c r="C20" s="35"/>
      <c r="D20" s="35"/>
      <c r="E20" s="35"/>
      <c r="F20" s="35"/>
      <c r="G20" s="35"/>
      <c r="H20" s="35"/>
      <c r="I20" s="35"/>
      <c r="J20" s="35"/>
      <c r="K20" s="35"/>
      <c r="L20" s="35"/>
      <c r="M20" s="35"/>
      <c r="N20" s="35"/>
      <c r="O20" s="35"/>
      <c r="P20" s="35"/>
      <c r="Q20" s="35"/>
      <c r="R20" s="35"/>
      <c r="S20" s="35"/>
      <c r="T20" s="35"/>
    </row>
    <row r="21" spans="1:20">
      <c r="A21" s="35"/>
      <c r="B21" s="35"/>
      <c r="C21" s="35"/>
      <c r="D21" s="35"/>
      <c r="E21" s="35"/>
      <c r="F21" s="35"/>
      <c r="G21" s="35"/>
      <c r="H21" s="35"/>
      <c r="I21" s="35"/>
      <c r="J21" s="35"/>
      <c r="K21" s="35"/>
      <c r="L21" s="35"/>
      <c r="M21" s="35"/>
      <c r="N21" s="35"/>
      <c r="O21" s="35"/>
      <c r="P21" s="35"/>
      <c r="Q21" s="35"/>
      <c r="R21" s="35"/>
      <c r="S21" s="35"/>
      <c r="T21" s="35"/>
    </row>
    <row r="22" spans="1:20">
      <c r="A22" s="35"/>
      <c r="B22" s="35"/>
      <c r="C22" s="35"/>
      <c r="D22" s="35"/>
      <c r="E22" s="35"/>
      <c r="F22" s="35"/>
      <c r="G22" s="35"/>
      <c r="H22" s="35"/>
      <c r="I22" s="35"/>
      <c r="J22" s="35"/>
      <c r="K22" s="35"/>
      <c r="L22" s="35"/>
      <c r="M22" s="35"/>
      <c r="N22" s="35"/>
      <c r="O22" s="35"/>
      <c r="P22" s="35"/>
      <c r="Q22" s="35"/>
      <c r="R22" s="35"/>
      <c r="S22" s="35"/>
      <c r="T22" s="35"/>
    </row>
    <row r="23" spans="1:20">
      <c r="A23" s="35"/>
      <c r="B23" s="35"/>
      <c r="C23" s="35"/>
      <c r="D23" s="35"/>
      <c r="E23" s="35"/>
      <c r="F23" s="35"/>
      <c r="G23" s="35"/>
      <c r="H23" s="35"/>
      <c r="I23" s="35"/>
      <c r="J23" s="35"/>
      <c r="K23" s="35"/>
      <c r="L23" s="35"/>
      <c r="M23" s="35"/>
      <c r="N23" s="35"/>
      <c r="O23" s="35"/>
      <c r="P23" s="35"/>
      <c r="Q23" s="35"/>
      <c r="R23" s="35"/>
      <c r="S23" s="35"/>
      <c r="T23" s="35"/>
    </row>
    <row r="24" spans="1:20">
      <c r="A24" s="35"/>
      <c r="B24" s="35"/>
      <c r="C24" s="35"/>
      <c r="D24" s="35"/>
      <c r="E24" s="35"/>
      <c r="F24" s="35"/>
      <c r="G24" s="35"/>
      <c r="H24" s="35"/>
      <c r="I24" s="35"/>
      <c r="J24" s="35"/>
      <c r="K24" s="35"/>
      <c r="L24" s="35"/>
      <c r="M24" s="35"/>
      <c r="N24" s="35"/>
      <c r="O24" s="35"/>
      <c r="P24" s="35"/>
      <c r="Q24" s="35"/>
      <c r="R24" s="35"/>
      <c r="S24" s="35"/>
      <c r="T24" s="35"/>
    </row>
    <row r="25" spans="1:20">
      <c r="A25" s="35"/>
      <c r="B25" s="35"/>
      <c r="C25" s="35"/>
      <c r="D25" s="35"/>
      <c r="E25" s="35"/>
      <c r="F25" s="35"/>
      <c r="G25" s="35"/>
      <c r="H25" s="35"/>
      <c r="I25" s="35"/>
      <c r="J25" s="35"/>
      <c r="K25" s="35"/>
      <c r="L25" s="35"/>
      <c r="M25" s="35"/>
      <c r="N25" s="35"/>
      <c r="O25" s="35"/>
      <c r="P25" s="35"/>
      <c r="Q25" s="35"/>
      <c r="R25" s="35"/>
      <c r="S25" s="35"/>
      <c r="T25" s="35"/>
    </row>
    <row r="26" spans="1:20">
      <c r="A26" s="35"/>
      <c r="B26" s="35"/>
      <c r="C26" s="35"/>
      <c r="D26" s="35"/>
      <c r="E26" s="35"/>
      <c r="F26" s="35"/>
      <c r="G26" s="35"/>
      <c r="H26" s="35"/>
      <c r="I26" s="35"/>
      <c r="J26" s="35"/>
      <c r="K26" s="35"/>
      <c r="L26" s="35"/>
      <c r="M26" s="35"/>
      <c r="N26" s="35"/>
      <c r="O26" s="35"/>
      <c r="P26" s="35"/>
      <c r="Q26" s="35"/>
      <c r="R26" s="35"/>
      <c r="S26" s="35"/>
      <c r="T26" s="35"/>
    </row>
    <row r="27" spans="1:20">
      <c r="A27" s="35"/>
      <c r="B27" s="35"/>
      <c r="C27" s="35"/>
      <c r="D27" s="35"/>
      <c r="E27" s="35"/>
      <c r="F27" s="35"/>
      <c r="G27" s="35"/>
      <c r="H27" s="35"/>
      <c r="I27" s="35"/>
      <c r="J27" s="35"/>
      <c r="K27" s="35"/>
      <c r="L27" s="35"/>
      <c r="M27" s="35"/>
      <c r="N27" s="35"/>
      <c r="O27" s="35"/>
      <c r="P27" s="35"/>
      <c r="Q27" s="35"/>
      <c r="R27" s="35"/>
      <c r="S27" s="35"/>
      <c r="T27" s="35"/>
    </row>
    <row r="28" spans="1:20">
      <c r="A28" s="35"/>
      <c r="B28" s="35"/>
      <c r="C28" s="35"/>
      <c r="D28" s="35"/>
      <c r="E28" s="35"/>
      <c r="F28" s="35"/>
      <c r="G28" s="35"/>
      <c r="H28" s="35"/>
      <c r="I28" s="35"/>
      <c r="J28" s="35"/>
      <c r="K28" s="35"/>
      <c r="L28" s="35"/>
      <c r="M28" s="35"/>
      <c r="N28" s="35"/>
      <c r="O28" s="35"/>
      <c r="P28" s="35"/>
      <c r="Q28" s="35"/>
      <c r="R28" s="35"/>
      <c r="S28" s="35"/>
      <c r="T28" s="35"/>
    </row>
    <row r="29" spans="1:20">
      <c r="A29" s="35"/>
      <c r="B29" s="35"/>
      <c r="C29" s="35"/>
      <c r="D29" s="35"/>
      <c r="E29" s="35"/>
      <c r="F29" s="35"/>
      <c r="G29" s="35"/>
      <c r="H29" s="35"/>
      <c r="I29" s="35"/>
      <c r="J29" s="35"/>
      <c r="K29" s="35"/>
      <c r="L29" s="35"/>
      <c r="M29" s="35"/>
      <c r="N29" s="35"/>
      <c r="O29" s="35"/>
      <c r="P29" s="35"/>
      <c r="Q29" s="35"/>
      <c r="R29" s="35"/>
      <c r="S29" s="35"/>
      <c r="T29" s="35"/>
    </row>
    <row r="30" spans="1:20">
      <c r="A30" s="35"/>
      <c r="B30" s="35"/>
      <c r="C30" s="35"/>
      <c r="D30" s="35"/>
      <c r="E30" s="35"/>
      <c r="F30" s="35"/>
      <c r="G30" s="35"/>
      <c r="H30" s="35"/>
      <c r="I30" s="35"/>
      <c r="J30" s="35"/>
      <c r="K30" s="35"/>
      <c r="L30" s="35"/>
      <c r="M30" s="35"/>
      <c r="N30" s="35"/>
      <c r="O30" s="35"/>
      <c r="P30" s="35"/>
      <c r="Q30" s="35"/>
      <c r="R30" s="35"/>
      <c r="S30" s="35"/>
      <c r="T30" s="35"/>
    </row>
    <row r="31" spans="1:20">
      <c r="A31" s="35"/>
      <c r="B31" s="35"/>
      <c r="C31" s="35"/>
      <c r="D31" s="35"/>
      <c r="E31" s="35"/>
      <c r="F31" s="35"/>
      <c r="G31" s="35"/>
      <c r="H31" s="35"/>
      <c r="I31" s="35"/>
      <c r="J31" s="35"/>
      <c r="K31" s="35"/>
      <c r="L31" s="35"/>
      <c r="M31" s="35"/>
      <c r="N31" s="35"/>
      <c r="O31" s="35"/>
      <c r="P31" s="35"/>
      <c r="Q31" s="35"/>
      <c r="R31" s="35"/>
      <c r="S31" s="35"/>
      <c r="T31" s="35"/>
    </row>
    <row r="32" spans="1:20">
      <c r="A32" s="35"/>
      <c r="B32" s="35"/>
      <c r="C32" s="35"/>
      <c r="D32" s="35"/>
      <c r="E32" s="35"/>
      <c r="F32" s="35"/>
      <c r="G32" s="35"/>
      <c r="H32" s="35"/>
      <c r="I32" s="35"/>
      <c r="J32" s="35"/>
      <c r="K32" s="35"/>
      <c r="L32" s="35"/>
      <c r="M32" s="35"/>
      <c r="N32" s="35"/>
      <c r="O32" s="35"/>
      <c r="P32" s="35"/>
      <c r="Q32" s="35"/>
      <c r="R32" s="35"/>
      <c r="S32" s="35"/>
      <c r="T32" s="35"/>
    </row>
    <row r="33" spans="1:20">
      <c r="A33" s="35"/>
      <c r="B33" s="35"/>
      <c r="C33" s="35"/>
      <c r="D33" s="35"/>
      <c r="E33" s="35"/>
      <c r="F33" s="35"/>
      <c r="G33" s="35"/>
      <c r="H33" s="35"/>
      <c r="I33" s="35"/>
      <c r="J33" s="35"/>
      <c r="K33" s="35"/>
      <c r="L33" s="35"/>
      <c r="M33" s="35"/>
      <c r="N33" s="35"/>
      <c r="O33" s="35"/>
      <c r="P33" s="35"/>
      <c r="Q33" s="35"/>
      <c r="R33" s="35"/>
      <c r="S33" s="35"/>
      <c r="T33" s="35"/>
    </row>
    <row r="34" spans="1:20">
      <c r="A34" s="35"/>
      <c r="B34" s="35"/>
      <c r="C34" s="35"/>
      <c r="D34" s="35"/>
      <c r="E34" s="35"/>
      <c r="F34" s="35"/>
      <c r="G34" s="35"/>
      <c r="H34" s="35"/>
      <c r="I34" s="35"/>
      <c r="J34" s="35"/>
      <c r="K34" s="35"/>
      <c r="L34" s="35"/>
      <c r="M34" s="35"/>
      <c r="N34" s="35"/>
      <c r="O34" s="35"/>
      <c r="P34" s="35"/>
      <c r="Q34" s="35"/>
      <c r="R34" s="35"/>
      <c r="S34" s="35"/>
      <c r="T34" s="35"/>
    </row>
    <row r="35" spans="1:20">
      <c r="A35" s="35"/>
      <c r="B35" s="35"/>
      <c r="C35" s="35"/>
      <c r="D35" s="35"/>
      <c r="E35" s="35"/>
      <c r="F35" s="35"/>
      <c r="G35" s="35"/>
      <c r="H35" s="35"/>
      <c r="I35" s="35"/>
      <c r="J35" s="35"/>
      <c r="K35" s="35"/>
      <c r="L35" s="35"/>
      <c r="M35" s="35"/>
      <c r="N35" s="35"/>
      <c r="O35" s="35"/>
      <c r="P35" s="35"/>
      <c r="Q35" s="35"/>
      <c r="R35" s="35"/>
      <c r="S35" s="35"/>
      <c r="T35" s="35"/>
    </row>
    <row r="36" spans="1:20">
      <c r="A36" s="35"/>
      <c r="B36" s="35"/>
      <c r="C36" s="35"/>
      <c r="D36" s="35"/>
      <c r="E36" s="35"/>
      <c r="F36" s="35"/>
      <c r="G36" s="35"/>
      <c r="H36" s="35"/>
      <c r="I36" s="35"/>
      <c r="J36" s="35"/>
      <c r="K36" s="35"/>
      <c r="L36" s="35"/>
      <c r="M36" s="35"/>
      <c r="N36" s="35"/>
      <c r="O36" s="35"/>
      <c r="P36" s="35"/>
      <c r="Q36" s="35"/>
      <c r="R36" s="35"/>
      <c r="S36" s="35"/>
      <c r="T36" s="35"/>
    </row>
    <row r="37" spans="1:20">
      <c r="A37" s="35"/>
      <c r="B37" s="35"/>
      <c r="C37" s="35"/>
      <c r="D37" s="35"/>
      <c r="E37" s="35"/>
      <c r="F37" s="35"/>
      <c r="G37" s="35"/>
      <c r="H37" s="35"/>
      <c r="I37" s="35"/>
      <c r="J37" s="35"/>
      <c r="K37" s="35"/>
      <c r="L37" s="35"/>
      <c r="M37" s="35"/>
      <c r="N37" s="35"/>
      <c r="O37" s="35"/>
      <c r="P37" s="35"/>
      <c r="Q37" s="35"/>
      <c r="R37" s="35"/>
      <c r="S37" s="35"/>
      <c r="T37" s="35"/>
    </row>
    <row r="38" spans="1:20">
      <c r="A38" s="35"/>
      <c r="B38" s="35"/>
      <c r="C38" s="35"/>
      <c r="D38" s="35"/>
      <c r="E38" s="35"/>
      <c r="F38" s="35"/>
      <c r="G38" s="35"/>
      <c r="H38" s="35"/>
      <c r="I38" s="35"/>
      <c r="J38" s="35"/>
      <c r="K38" s="35"/>
      <c r="L38" s="35"/>
      <c r="M38" s="35"/>
      <c r="N38" s="35"/>
      <c r="O38" s="35"/>
      <c r="P38" s="35"/>
      <c r="Q38" s="35"/>
      <c r="R38" s="35"/>
      <c r="S38" s="35"/>
      <c r="T38" s="35"/>
    </row>
    <row r="39" spans="1:20">
      <c r="A39" s="35"/>
      <c r="B39" s="35"/>
      <c r="C39" s="35"/>
      <c r="D39" s="35"/>
      <c r="E39" s="35"/>
      <c r="F39" s="35"/>
      <c r="G39" s="35"/>
      <c r="H39" s="35"/>
      <c r="I39" s="35"/>
      <c r="J39" s="35"/>
      <c r="K39" s="35"/>
      <c r="L39" s="35"/>
      <c r="M39" s="35"/>
      <c r="N39" s="35"/>
      <c r="O39" s="35"/>
      <c r="P39" s="35"/>
      <c r="Q39" s="35"/>
      <c r="R39" s="35"/>
      <c r="S39" s="35"/>
      <c r="T39" s="35"/>
    </row>
    <row r="40" spans="1:20">
      <c r="A40" s="35"/>
      <c r="B40" s="35"/>
      <c r="C40" s="35"/>
      <c r="D40" s="35"/>
      <c r="E40" s="35"/>
      <c r="F40" s="35"/>
      <c r="G40" s="35"/>
      <c r="H40" s="35"/>
      <c r="I40" s="35"/>
      <c r="J40" s="35"/>
      <c r="K40" s="35"/>
      <c r="L40" s="35"/>
      <c r="M40" s="35"/>
      <c r="N40" s="35"/>
      <c r="O40" s="35"/>
      <c r="P40" s="35"/>
      <c r="Q40" s="35"/>
      <c r="R40" s="35"/>
      <c r="S40" s="35"/>
      <c r="T40" s="35"/>
    </row>
    <row r="41" spans="1:20">
      <c r="A41" s="35"/>
      <c r="B41" s="35"/>
      <c r="C41" s="35"/>
      <c r="D41" s="35"/>
      <c r="E41" s="35"/>
      <c r="F41" s="35"/>
      <c r="G41" s="35"/>
      <c r="H41" s="35"/>
      <c r="I41" s="35"/>
      <c r="J41" s="35"/>
      <c r="K41" s="35"/>
      <c r="L41" s="35"/>
      <c r="M41" s="35"/>
      <c r="N41" s="35"/>
      <c r="O41" s="35"/>
      <c r="P41" s="35"/>
      <c r="Q41" s="35"/>
      <c r="R41" s="35"/>
      <c r="S41" s="35"/>
      <c r="T41" s="35"/>
    </row>
  </sheetData>
  <mergeCells count="4">
    <mergeCell ref="A2:T2"/>
    <mergeCell ref="A16:T16"/>
    <mergeCell ref="I1:K1"/>
    <mergeCell ref="R1:T1"/>
  </mergeCells>
  <hyperlinks>
    <hyperlink ref="R1:T1" location="Scorecard!A1" display="Return to Scorecard"/>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tabColor theme="7" tint="0.59999389629810485"/>
  </sheetPr>
  <dimension ref="A1:BS64"/>
  <sheetViews>
    <sheetView workbookViewId="0">
      <selection activeCell="C13" sqref="C13"/>
    </sheetView>
  </sheetViews>
  <sheetFormatPr defaultRowHeight="15"/>
  <cols>
    <col min="1" max="1" width="18.7109375" customWidth="1"/>
    <col min="2" max="2" width="19.28515625" customWidth="1"/>
    <col min="3" max="3" width="12.42578125" customWidth="1"/>
    <col min="4" max="4" width="11.85546875" customWidth="1"/>
    <col min="5" max="5" width="12.140625" customWidth="1"/>
    <col min="6" max="7" width="2.7109375" style="52" customWidth="1"/>
    <col min="8" max="8" width="42.42578125" customWidth="1"/>
    <col min="9" max="9" width="11.5703125" customWidth="1"/>
    <col min="10" max="10" width="21.7109375" style="52" customWidth="1"/>
    <col min="11" max="11" width="3.85546875" style="52" customWidth="1"/>
    <col min="12" max="12" width="7.42578125" style="52" customWidth="1"/>
    <col min="13" max="71" width="9.140625" style="52"/>
  </cols>
  <sheetData>
    <row r="1" spans="1:11" s="52" customFormat="1" ht="18.75">
      <c r="A1" s="150" t="s">
        <v>164</v>
      </c>
      <c r="B1" s="150"/>
      <c r="C1" s="150"/>
    </row>
    <row r="2" spans="1:11" s="52" customFormat="1" ht="9.75" customHeight="1">
      <c r="A2" s="150"/>
      <c r="B2" s="150"/>
      <c r="C2" s="150"/>
    </row>
    <row r="3" spans="1:11" ht="45.75">
      <c r="A3" s="227" t="s">
        <v>150</v>
      </c>
      <c r="B3" s="227"/>
      <c r="C3" s="227"/>
      <c r="D3" s="148" t="s">
        <v>147</v>
      </c>
      <c r="E3" s="149" t="s">
        <v>163</v>
      </c>
      <c r="H3" s="156" t="s">
        <v>153</v>
      </c>
      <c r="I3" s="153"/>
    </row>
    <row r="4" spans="1:11" ht="15.75">
      <c r="A4" s="223" t="s">
        <v>148</v>
      </c>
      <c r="B4" s="223"/>
      <c r="C4" s="223"/>
      <c r="D4" s="138">
        <v>5</v>
      </c>
      <c r="E4" s="142">
        <v>5</v>
      </c>
      <c r="H4" s="146" t="str">
        <f>"Estimated Earnings Per Share after year "&amp;E4&amp;":"</f>
        <v>Estimated Earnings Per Share after year 5:</v>
      </c>
      <c r="I4" s="147" t="e">
        <f>E5*((1+E6)^E4)</f>
        <v>#VALUE!</v>
      </c>
      <c r="J4" s="151"/>
      <c r="K4" s="151"/>
    </row>
    <row r="5" spans="1:11">
      <c r="A5" s="223" t="s">
        <v>158</v>
      </c>
      <c r="B5" s="223"/>
      <c r="C5" s="223"/>
      <c r="D5" s="138" t="str">
        <f>IFERROR((INDEX('Income Statement'!F:F,MATCH("Earnings Per Share",'Income Statement'!$A:$A,0)+1)), "NA")</f>
        <v>NA</v>
      </c>
      <c r="E5" s="142">
        <v>3.47</v>
      </c>
      <c r="H5" s="139" t="str">
        <f>"Forecasted Stock Price after "&amp; E4 &amp; " Years:"</f>
        <v>Forecasted Stock Price after 5 Years:</v>
      </c>
      <c r="I5" s="141" t="e">
        <f>I4*E7</f>
        <v>#VALUE!</v>
      </c>
    </row>
    <row r="6" spans="1:11">
      <c r="A6" s="223" t="s">
        <v>145</v>
      </c>
      <c r="B6" s="223"/>
      <c r="C6" s="223"/>
      <c r="D6" s="140" t="str">
        <f>'Ratios and Metrics'!H17</f>
        <v>NA</v>
      </c>
      <c r="E6" s="143" t="str">
        <f>D6</f>
        <v>NA</v>
      </c>
      <c r="H6" s="139" t="str">
        <f>"Total Estimated Dividends for the next "&amp;E4&amp; " Years:"</f>
        <v>Total Estimated Dividends for the next 5 Years:</v>
      </c>
      <c r="I6" s="141" t="e">
        <f>SUM(B14:B23)*E8</f>
        <v>#VALUE!</v>
      </c>
    </row>
    <row r="7" spans="1:11">
      <c r="A7" s="223" t="s">
        <v>149</v>
      </c>
      <c r="B7" s="223"/>
      <c r="C7" s="223"/>
      <c r="D7" s="138" t="s">
        <v>38</v>
      </c>
      <c r="E7" s="142">
        <v>15</v>
      </c>
      <c r="H7" s="139" t="str">
        <f>"Total Estimated Stock Value after "&amp;E4&amp;" Years:"</f>
        <v>Total Estimated Stock Value after 5 Years:</v>
      </c>
      <c r="I7" s="141" t="e">
        <f>I5+I6</f>
        <v>#VALUE!</v>
      </c>
    </row>
    <row r="8" spans="1:11">
      <c r="A8" s="223" t="s">
        <v>159</v>
      </c>
      <c r="B8" s="223"/>
      <c r="C8" s="223"/>
      <c r="D8" s="140" t="str">
        <f>'Ratios and Metrics'!H27</f>
        <v>NA</v>
      </c>
      <c r="E8" s="144">
        <v>0.3</v>
      </c>
      <c r="H8" s="139" t="s">
        <v>154</v>
      </c>
      <c r="I8" s="141">
        <f>E10</f>
        <v>50</v>
      </c>
    </row>
    <row r="9" spans="1:11">
      <c r="A9" s="223" t="s">
        <v>146</v>
      </c>
      <c r="B9" s="223"/>
      <c r="C9" s="223"/>
      <c r="D9" s="138" t="s">
        <v>38</v>
      </c>
      <c r="E9" s="144">
        <v>0.1</v>
      </c>
      <c r="H9" s="157" t="s">
        <v>155</v>
      </c>
      <c r="I9" s="154" t="e">
        <f>I7/((1+E6)^E4)</f>
        <v>#VALUE!</v>
      </c>
    </row>
    <row r="10" spans="1:11">
      <c r="A10" s="223" t="s">
        <v>152</v>
      </c>
      <c r="B10" s="223"/>
      <c r="C10" s="223"/>
      <c r="D10" s="138" t="s">
        <v>38</v>
      </c>
      <c r="E10" s="145">
        <v>50</v>
      </c>
      <c r="H10" s="157" t="s">
        <v>156</v>
      </c>
      <c r="I10" s="155" t="e">
        <f>(I9-I8)/I9</f>
        <v>#VALUE!</v>
      </c>
    </row>
    <row r="11" spans="1:11" s="52" customFormat="1"/>
    <row r="12" spans="1:11" s="52" customFormat="1" ht="15.75">
      <c r="A12" s="224" t="s">
        <v>162</v>
      </c>
      <c r="B12" s="225"/>
    </row>
    <row r="13" spans="1:11" ht="50.25" customHeight="1">
      <c r="A13" s="152" t="s">
        <v>151</v>
      </c>
      <c r="B13" s="152" t="s">
        <v>157</v>
      </c>
      <c r="C13" s="52"/>
      <c r="D13" s="52" t="s">
        <v>160</v>
      </c>
      <c r="E13" s="52"/>
      <c r="H13" s="52"/>
      <c r="I13" s="52"/>
    </row>
    <row r="14" spans="1:11">
      <c r="A14" s="138">
        <v>1</v>
      </c>
      <c r="B14" s="141" t="e">
        <f>E5*(1+E6)</f>
        <v>#VALUE!</v>
      </c>
      <c r="C14" s="52"/>
      <c r="D14" s="226" t="s">
        <v>161</v>
      </c>
      <c r="E14" s="226"/>
      <c r="F14" s="226"/>
      <c r="G14" s="226"/>
      <c r="H14" s="226"/>
      <c r="I14" s="226"/>
    </row>
    <row r="15" spans="1:11">
      <c r="A15" s="138">
        <v>2</v>
      </c>
      <c r="B15" s="141" t="e">
        <f>(B14*$E$6)+B14</f>
        <v>#VALUE!</v>
      </c>
      <c r="C15" s="52"/>
      <c r="D15" s="52"/>
      <c r="E15" s="52"/>
      <c r="H15" s="52"/>
      <c r="I15" s="52"/>
    </row>
    <row r="16" spans="1:11">
      <c r="A16" s="138">
        <v>3</v>
      </c>
      <c r="B16" s="141" t="e">
        <f t="shared" ref="B16:B23" si="0">(B15*$E$6)+B15</f>
        <v>#VALUE!</v>
      </c>
      <c r="C16" s="52"/>
      <c r="D16" s="52"/>
      <c r="E16" s="52"/>
      <c r="H16" s="52"/>
      <c r="I16" s="52"/>
    </row>
    <row r="17" spans="1:9">
      <c r="A17" s="138">
        <v>4</v>
      </c>
      <c r="B17" s="141" t="e">
        <f t="shared" si="0"/>
        <v>#VALUE!</v>
      </c>
      <c r="C17" s="52"/>
      <c r="D17" s="52"/>
      <c r="E17" s="52"/>
      <c r="H17" s="52"/>
      <c r="I17" s="52"/>
    </row>
    <row r="18" spans="1:9">
      <c r="A18" s="138">
        <v>5</v>
      </c>
      <c r="B18" s="141" t="e">
        <f t="shared" si="0"/>
        <v>#VALUE!</v>
      </c>
      <c r="C18" s="52"/>
      <c r="D18" s="52"/>
      <c r="E18" s="52"/>
      <c r="H18" s="52"/>
      <c r="I18" s="52"/>
    </row>
    <row r="19" spans="1:9">
      <c r="A19" s="138">
        <v>6</v>
      </c>
      <c r="B19" s="141" t="e">
        <f t="shared" si="0"/>
        <v>#VALUE!</v>
      </c>
      <c r="C19" s="52"/>
      <c r="D19" s="52"/>
      <c r="E19" s="52"/>
      <c r="H19" s="52"/>
      <c r="I19" s="52"/>
    </row>
    <row r="20" spans="1:9">
      <c r="A20" s="138">
        <v>7</v>
      </c>
      <c r="B20" s="141" t="e">
        <f t="shared" si="0"/>
        <v>#VALUE!</v>
      </c>
      <c r="C20" s="52"/>
      <c r="D20" s="52"/>
      <c r="E20" s="52"/>
      <c r="H20" s="52"/>
      <c r="I20" s="52"/>
    </row>
    <row r="21" spans="1:9">
      <c r="A21" s="138">
        <v>8</v>
      </c>
      <c r="B21" s="141" t="e">
        <f t="shared" si="0"/>
        <v>#VALUE!</v>
      </c>
      <c r="C21" s="52"/>
      <c r="D21" s="52"/>
      <c r="E21" s="52"/>
      <c r="H21" s="52"/>
      <c r="I21" s="52"/>
    </row>
    <row r="22" spans="1:9">
      <c r="A22" s="138">
        <v>9</v>
      </c>
      <c r="B22" s="141" t="e">
        <f t="shared" si="0"/>
        <v>#VALUE!</v>
      </c>
      <c r="C22" s="52"/>
      <c r="D22" s="52"/>
      <c r="E22" s="52"/>
      <c r="H22" s="52"/>
      <c r="I22" s="52"/>
    </row>
    <row r="23" spans="1:9">
      <c r="A23" s="138">
        <v>10</v>
      </c>
      <c r="B23" s="141" t="e">
        <f t="shared" si="0"/>
        <v>#VALUE!</v>
      </c>
      <c r="C23" s="52"/>
      <c r="D23" s="52"/>
      <c r="E23" s="52"/>
      <c r="H23" s="52"/>
      <c r="I23" s="52"/>
    </row>
    <row r="24" spans="1:9" s="52" customFormat="1"/>
    <row r="25" spans="1:9" s="52" customFormat="1"/>
    <row r="26" spans="1:9" s="52" customFormat="1"/>
    <row r="27" spans="1:9" s="52" customFormat="1"/>
    <row r="28" spans="1:9" s="52" customFormat="1"/>
    <row r="29" spans="1:9" s="52" customFormat="1"/>
    <row r="30" spans="1:9" s="52" customFormat="1"/>
    <row r="31" spans="1:9" s="52" customFormat="1"/>
    <row r="32" spans="1:9" s="52" customFormat="1"/>
    <row r="33" s="52" customFormat="1"/>
    <row r="34" s="52" customFormat="1"/>
    <row r="35" s="52" customFormat="1"/>
    <row r="36" s="52" customFormat="1"/>
    <row r="37" s="52" customFormat="1"/>
    <row r="38" s="52" customFormat="1"/>
    <row r="39" s="52" customFormat="1"/>
    <row r="40" s="52" customFormat="1"/>
    <row r="41" s="52" customFormat="1"/>
    <row r="42" s="52" customFormat="1"/>
    <row r="43" s="52" customFormat="1"/>
    <row r="44" s="52" customFormat="1"/>
    <row r="45" s="52" customFormat="1"/>
    <row r="46" s="52" customFormat="1"/>
    <row r="47" s="52" customFormat="1"/>
    <row r="48" s="52" customFormat="1"/>
    <row r="49" s="52" customFormat="1"/>
    <row r="50" s="52" customFormat="1"/>
    <row r="51" s="52" customFormat="1"/>
    <row r="52" s="52" customFormat="1"/>
    <row r="53" s="52" customFormat="1"/>
    <row r="54" s="52" customFormat="1"/>
    <row r="55" s="52" customFormat="1"/>
    <row r="56" s="52" customFormat="1"/>
    <row r="57" s="52" customFormat="1"/>
    <row r="58" s="52" customFormat="1"/>
    <row r="59" s="52" customFormat="1"/>
    <row r="60" s="52" customFormat="1"/>
    <row r="61" s="52" customFormat="1"/>
    <row r="62" s="52" customFormat="1"/>
    <row r="63" s="52" customFormat="1"/>
    <row r="64" s="52" customFormat="1"/>
  </sheetData>
  <mergeCells count="10">
    <mergeCell ref="A10:C10"/>
    <mergeCell ref="A12:B12"/>
    <mergeCell ref="D14:I14"/>
    <mergeCell ref="A3:C3"/>
    <mergeCell ref="A9:C9"/>
    <mergeCell ref="A8:C8"/>
    <mergeCell ref="A7:C7"/>
    <mergeCell ref="A6:C6"/>
    <mergeCell ref="A5:C5"/>
    <mergeCell ref="A4:C4"/>
  </mergeCells>
  <hyperlinks>
    <hyperlink ref="D14" r:id="rId1"/>
  </hyperlinks>
  <pageMargins left="0.7" right="0.7" top="0.75" bottom="0.75" header="0.3" footer="0.3"/>
  <pageSetup orientation="portrait" r:id="rId2"/>
  <legacyDrawing r:id="rId3"/>
</worksheet>
</file>

<file path=xl/worksheets/sheet7.xml><?xml version="1.0" encoding="utf-8"?>
<worksheet xmlns="http://schemas.openxmlformats.org/spreadsheetml/2006/main" xmlns:r="http://schemas.openxmlformats.org/officeDocument/2006/relationships">
  <sheetPr codeName="Sheet6">
    <tabColor rgb="FFFFFF00"/>
  </sheetPr>
  <dimension ref="A1"/>
  <sheetViews>
    <sheetView workbookViewId="0">
      <selection sqref="A1:G21"/>
    </sheetView>
  </sheetViews>
  <sheetFormatPr defaultRowHeight="15"/>
  <cols>
    <col min="1" max="1" width="62.5703125" bestFit="1" customWidth="1"/>
  </cols>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sheetPr codeName="Sheet7">
    <tabColor rgb="FFFFFF00"/>
  </sheetPr>
  <dimension ref="A1"/>
  <sheetViews>
    <sheetView workbookViewId="0">
      <selection sqref="A1:F43"/>
    </sheetView>
  </sheetViews>
  <sheetFormatPr defaultRowHeight="15"/>
  <cols>
    <col min="1" max="1" width="62.5703125" bestFit="1" customWidth="1"/>
  </cols>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sheetPr codeName="Sheet8">
    <tabColor rgb="FFFFFF00"/>
  </sheetPr>
  <dimension ref="A1"/>
  <sheetViews>
    <sheetView workbookViewId="0">
      <selection sqref="A1:XFD1048576"/>
    </sheetView>
  </sheetViews>
  <sheetFormatPr defaultRowHeight="15"/>
  <cols>
    <col min="1" max="1" width="62.5703125" bestFit="1" customWidth="1"/>
  </cols>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Scorecard</vt:lpstr>
      <vt:lpstr>Scorecard Data</vt:lpstr>
      <vt:lpstr>Financials</vt:lpstr>
      <vt:lpstr>Ratios and Metrics</vt:lpstr>
      <vt:lpstr>Charts</vt:lpstr>
      <vt:lpstr>Intrinsic Value</vt:lpstr>
      <vt:lpstr>Income Statement</vt:lpstr>
      <vt:lpstr>Balance Sheet</vt:lpstr>
      <vt:lpstr>Cash Flow Statement</vt:lpstr>
      <vt:lpstr>Help</vt:lpstr>
      <vt:lpstr>Measures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NSU</cp:lastModifiedBy>
  <dcterms:created xsi:type="dcterms:W3CDTF">2010-09-04T14:20:41Z</dcterms:created>
  <dcterms:modified xsi:type="dcterms:W3CDTF">2016-11-29T02:00:27Z</dcterms:modified>
</cp:coreProperties>
</file>